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Budget\2017\2. DBase\J. Tables for the web\01. Static tables\03. Time series\"/>
    </mc:Choice>
  </mc:AlternateContent>
  <bookViews>
    <workbookView xWindow="0" yWindow="0" windowWidth="10680" windowHeight="8190"/>
  </bookViews>
  <sheets>
    <sheet name="Table 1" sheetId="1" r:id="rId1"/>
  </sheets>
  <externalReferences>
    <externalReference r:id="rId2"/>
    <externalReference r:id="rId3"/>
  </externalReferences>
  <definedNames>
    <definedName name="_xlnm._FilterDatabase" localSheetId="0" hidden="1">'Table 1'!$AV$1:$AV$100</definedName>
    <definedName name="B1_av78">#REF!</definedName>
    <definedName name="Budget_adjusted_96_97">#REF!</definedName>
    <definedName name="Budget_main_96_97">#REF!</definedName>
    <definedName name="Budget_main_97_98">#REF!</definedName>
    <definedName name="End_Row">[1]Settings!$F$8</definedName>
    <definedName name="Expend_actual_96_97">#REF!</definedName>
    <definedName name="FitTall">#REF!</definedName>
    <definedName name="FitWide">#REF!</definedName>
    <definedName name="FooterLeft1">#REF!</definedName>
    <definedName name="FooterLeft2">#REF!</definedName>
    <definedName name="FooterLeft3">#REF!</definedName>
    <definedName name="FooterLeft4">#REF!</definedName>
    <definedName name="FooterRight1">#REF!</definedName>
    <definedName name="FooterRight2">#REF!</definedName>
    <definedName name="FooterRight3">#REF!</definedName>
    <definedName name="FooterRight4">#REF!</definedName>
    <definedName name="HeaderLeft1">#REF!</definedName>
    <definedName name="HeaderLeft2">#REF!</definedName>
    <definedName name="HeaderLeft3">#REF!</definedName>
    <definedName name="HeaderLeft4">#REF!</definedName>
    <definedName name="HeaderRight1">#REF!</definedName>
    <definedName name="HeaderRight2">#REF!</definedName>
    <definedName name="HeaderRight3">#REF!</definedName>
    <definedName name="HeaderRight4">#REF!</definedName>
    <definedName name="MTEF_initial_00_01">#REF!</definedName>
    <definedName name="MTEF_initial_98_99">#REF!</definedName>
    <definedName name="MTEF_initial_99_00">#REF!</definedName>
    <definedName name="MTEF_revised_00_01">#REF!</definedName>
    <definedName name="MTEF_revised_98_99">#REF!</definedName>
    <definedName name="MTEF_revised_99_00">#REF!</definedName>
    <definedName name="_xlnm.Print_Area" localSheetId="0">'Table 1'!$A$2:$AC$99</definedName>
    <definedName name="PrintArea">#REF!</definedName>
    <definedName name="Projection_adjusted_97_98">#REF!</definedName>
    <definedName name="Projection_arithmetic_97_98">#REF!</definedName>
    <definedName name="Projection_initial_97_98">#REF!</definedName>
    <definedName name="RowSettings">#REF!</definedName>
    <definedName name="Start_Row">[1]Settings!$F$7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8" i="1" l="1"/>
  <c r="X48" i="1"/>
  <c r="W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M55" i="1"/>
  <c r="L55" i="1"/>
  <c r="K55" i="1"/>
  <c r="J55" i="1"/>
  <c r="I55" i="1"/>
  <c r="H55" i="1"/>
  <c r="G55" i="1"/>
  <c r="F55" i="1"/>
  <c r="E55" i="1"/>
  <c r="F69" i="1" l="1"/>
  <c r="K41" i="1" l="1"/>
  <c r="L41" i="1"/>
  <c r="K24" i="1"/>
  <c r="L24" i="1"/>
  <c r="M41" i="1"/>
  <c r="M24" i="1"/>
  <c r="AB86" i="1"/>
  <c r="W86" i="1"/>
  <c r="S86" i="1"/>
  <c r="O86" i="1"/>
  <c r="AB85" i="1"/>
  <c r="AB84" i="1"/>
  <c r="X86" i="1"/>
  <c r="V84" i="1"/>
  <c r="T86" i="1"/>
  <c r="Q86" i="1"/>
  <c r="P86" i="1"/>
  <c r="N86" i="1"/>
  <c r="AA83" i="1"/>
  <c r="Z83" i="1"/>
  <c r="AA82" i="1"/>
  <c r="V82" i="1"/>
  <c r="AA78" i="1"/>
  <c r="AA73" i="1"/>
  <c r="V73" i="1"/>
  <c r="AC71" i="1"/>
  <c r="Z71" i="1"/>
  <c r="V71" i="1"/>
  <c r="AC70" i="1"/>
  <c r="V70" i="1"/>
  <c r="R67" i="1"/>
  <c r="N67" i="1"/>
  <c r="AC69" i="1"/>
  <c r="V69" i="1"/>
  <c r="AC68" i="1"/>
  <c r="X67" i="1"/>
  <c r="W67" i="1"/>
  <c r="V68" i="1"/>
  <c r="T67" i="1"/>
  <c r="S67" i="1"/>
  <c r="P67" i="1"/>
  <c r="O67" i="1"/>
  <c r="AB67" i="1"/>
  <c r="Y67" i="1"/>
  <c r="U67" i="1"/>
  <c r="Q67" i="1"/>
  <c r="AC65" i="1"/>
  <c r="V65" i="1"/>
  <c r="R62" i="1"/>
  <c r="N62" i="1"/>
  <c r="AC64" i="1"/>
  <c r="V64" i="1"/>
  <c r="AC63" i="1"/>
  <c r="X62" i="1"/>
  <c r="W62" i="1"/>
  <c r="V63" i="1"/>
  <c r="V62" i="1" s="1"/>
  <c r="T62" i="1"/>
  <c r="S62" i="1"/>
  <c r="P62" i="1"/>
  <c r="O62" i="1"/>
  <c r="AB62" i="1"/>
  <c r="Y62" i="1"/>
  <c r="U62" i="1"/>
  <c r="Q62" i="1"/>
  <c r="AB60" i="1"/>
  <c r="V60" i="1"/>
  <c r="AA58" i="1"/>
  <c r="AA57" i="1"/>
  <c r="AA55" i="1"/>
  <c r="AA54" i="1"/>
  <c r="AB48" i="1"/>
  <c r="AB46" i="1"/>
  <c r="AB45" i="1"/>
  <c r="AA44" i="1"/>
  <c r="Z44" i="1"/>
  <c r="AB43" i="1"/>
  <c r="Z43" i="1"/>
  <c r="V43" i="1"/>
  <c r="AB40" i="1"/>
  <c r="V40" i="1"/>
  <c r="Z39" i="1"/>
  <c r="AC39" i="1"/>
  <c r="AC38" i="1"/>
  <c r="Z38" i="1"/>
  <c r="V38" i="1"/>
  <c r="AC37" i="1"/>
  <c r="Z37" i="1"/>
  <c r="AC36" i="1"/>
  <c r="Z36" i="1"/>
  <c r="O35" i="1"/>
  <c r="N35" i="1"/>
  <c r="AB35" i="1"/>
  <c r="P35" i="1"/>
  <c r="AC34" i="1"/>
  <c r="Z34" i="1"/>
  <c r="V34" i="1"/>
  <c r="AC33" i="1"/>
  <c r="V33" i="1"/>
  <c r="AC32" i="1"/>
  <c r="V32" i="1"/>
  <c r="AC31" i="1"/>
  <c r="V31" i="1"/>
  <c r="AC30" i="1"/>
  <c r="Z30" i="1"/>
  <c r="AB29" i="1"/>
  <c r="Y29" i="1"/>
  <c r="X29" i="1"/>
  <c r="U29" i="1"/>
  <c r="T29" i="1"/>
  <c r="Q29" i="1"/>
  <c r="P29" i="1"/>
  <c r="O29" i="1"/>
  <c r="AA28" i="1"/>
  <c r="AB27" i="1"/>
  <c r="AB26" i="1"/>
  <c r="AB25" i="1"/>
  <c r="AA24" i="1"/>
  <c r="Z24" i="1"/>
  <c r="AB22" i="1"/>
  <c r="V22" i="1"/>
  <c r="AB21" i="1"/>
  <c r="Z21" i="1"/>
  <c r="V21" i="1"/>
  <c r="AC18" i="1"/>
  <c r="Z18" i="1"/>
  <c r="AC17" i="1"/>
  <c r="Z17" i="1"/>
  <c r="V17" i="1"/>
  <c r="AC16" i="1"/>
  <c r="V16" i="1"/>
  <c r="R14" i="1"/>
  <c r="N14" i="1"/>
  <c r="AC15" i="1"/>
  <c r="Z15" i="1"/>
  <c r="Y24" i="1"/>
  <c r="X14" i="1"/>
  <c r="W24" i="1"/>
  <c r="T14" i="1"/>
  <c r="S24" i="1"/>
  <c r="P14" i="1"/>
  <c r="O24" i="1"/>
  <c r="AB14" i="1"/>
  <c r="AA13" i="1"/>
  <c r="AC11" i="1"/>
  <c r="Z4" i="1"/>
  <c r="Z3" i="1"/>
  <c r="O41" i="1" l="1"/>
  <c r="O44" i="1" s="1"/>
  <c r="Q78" i="1"/>
  <c r="Y78" i="1"/>
  <c r="N78" i="1"/>
  <c r="R78" i="1"/>
  <c r="P41" i="1"/>
  <c r="P44" i="1" s="1"/>
  <c r="V67" i="1"/>
  <c r="Q24" i="1"/>
  <c r="O54" i="1"/>
  <c r="O55" i="1" s="1"/>
  <c r="Y14" i="1"/>
  <c r="Q14" i="1"/>
  <c r="O14" i="1"/>
  <c r="S14" i="1"/>
  <c r="W14" i="1"/>
  <c r="V15" i="1"/>
  <c r="U24" i="1"/>
  <c r="P24" i="1"/>
  <c r="T24" i="1"/>
  <c r="X24" i="1"/>
  <c r="S35" i="1"/>
  <c r="S29" i="1"/>
  <c r="O78" i="1"/>
  <c r="S78" i="1"/>
  <c r="T35" i="1"/>
  <c r="T41" i="1" s="1"/>
  <c r="T44" i="1" s="1"/>
  <c r="P78" i="1"/>
  <c r="T78" i="1"/>
  <c r="N24" i="1"/>
  <c r="R24" i="1"/>
  <c r="W78" i="1"/>
  <c r="V29" i="1"/>
  <c r="W35" i="1"/>
  <c r="W29" i="1"/>
  <c r="X78" i="1"/>
  <c r="N29" i="1"/>
  <c r="N41" i="1" s="1"/>
  <c r="N44" i="1" s="1"/>
  <c r="R29" i="1"/>
  <c r="Q35" i="1"/>
  <c r="Q41" i="1" s="1"/>
  <c r="Q44" i="1" s="1"/>
  <c r="Y35" i="1"/>
  <c r="Y41" i="1" s="1"/>
  <c r="Y44" i="1" s="1"/>
  <c r="V39" i="1"/>
  <c r="V85" i="1"/>
  <c r="U86" i="1"/>
  <c r="V86" i="1" s="1"/>
  <c r="Y86" i="1"/>
  <c r="V30" i="1"/>
  <c r="R35" i="1"/>
  <c r="U78" i="1"/>
  <c r="R86" i="1"/>
  <c r="V37" i="1"/>
  <c r="X35" i="1"/>
  <c r="X41" i="1" s="1"/>
  <c r="X44" i="1" s="1"/>
  <c r="W41" i="1" l="1"/>
  <c r="W44" i="1" s="1"/>
  <c r="W54" i="1" s="1"/>
  <c r="W55" i="1" s="1"/>
  <c r="S41" i="1"/>
  <c r="S44" i="1" s="1"/>
  <c r="S54" i="1" s="1"/>
  <c r="S55" i="1" s="1"/>
  <c r="V24" i="1"/>
  <c r="Y54" i="1"/>
  <c r="Y55" i="1" s="1"/>
  <c r="U35" i="1"/>
  <c r="V36" i="1"/>
  <c r="N54" i="1"/>
  <c r="N55" i="1" s="1"/>
  <c r="X54" i="1"/>
  <c r="X55" i="1" s="1"/>
  <c r="T54" i="1"/>
  <c r="T55" i="1" s="1"/>
  <c r="O79" i="1"/>
  <c r="V78" i="1"/>
  <c r="R41" i="1"/>
  <c r="R44" i="1" s="1"/>
  <c r="R54" i="1" s="1"/>
  <c r="R55" i="1" s="1"/>
  <c r="P54" i="1"/>
  <c r="P55" i="1" s="1"/>
  <c r="U14" i="1"/>
  <c r="V18" i="1"/>
  <c r="Q54" i="1"/>
  <c r="Q55" i="1" s="1"/>
  <c r="V14" i="1" l="1"/>
  <c r="P79" i="1"/>
  <c r="V35" i="1"/>
  <c r="U41" i="1"/>
  <c r="Q79" i="1"/>
  <c r="S79" i="1"/>
  <c r="Y79" i="1"/>
  <c r="W79" i="1"/>
  <c r="N79" i="1"/>
  <c r="T79" i="1"/>
  <c r="X79" i="1"/>
  <c r="R79" i="1"/>
  <c r="U44" i="1" l="1"/>
  <c r="V41" i="1"/>
  <c r="V44" i="1" s="1"/>
  <c r="U54" i="1" l="1"/>
  <c r="U55" i="1" s="1"/>
  <c r="U79" i="1" l="1"/>
  <c r="V54" i="1"/>
  <c r="V79" i="1" s="1"/>
</calcChain>
</file>

<file path=xl/comments1.xml><?xml version="1.0" encoding="utf-8"?>
<comments xmlns="http://schemas.openxmlformats.org/spreadsheetml/2006/main">
  <authors>
    <author>Rensie Hurn</author>
  </authors>
  <commentList>
    <comment ref="Q80" authorId="0" shapeId="0">
      <text>
        <r>
          <rPr>
            <b/>
            <sz val="10"/>
            <color indexed="81"/>
            <rFont val="Arial Narrow"/>
            <family val="2"/>
          </rPr>
          <t>Rensie Hurn:</t>
        </r>
        <r>
          <rPr>
            <sz val="10"/>
            <color indexed="81"/>
            <rFont val="Arial Narrow"/>
            <family val="2"/>
          </rPr>
          <t xml:space="preserve">
The Departmental receipts (non-tax revenue) amount increased with R99.777 million for mining leases and ownership - this amount was not included in the 2016 BR.
The Tax revenue (gross) amount was increased with R1.249 million.</t>
        </r>
      </text>
    </comment>
    <comment ref="R80" authorId="0" shapeId="0">
      <text>
        <r>
          <rPr>
            <b/>
            <sz val="9"/>
            <color indexed="81"/>
            <rFont val="Arial Narrow"/>
            <family val="2"/>
          </rPr>
          <t>Rensie Hurn:</t>
        </r>
        <r>
          <rPr>
            <sz val="9"/>
            <color indexed="81"/>
            <rFont val="Arial Narrow"/>
            <family val="2"/>
          </rPr>
          <t xml:space="preserve">
</t>
        </r>
        <r>
          <rPr>
            <sz val="10"/>
            <color indexed="81"/>
            <rFont val="Arial Narrow"/>
            <family val="2"/>
          </rPr>
          <t>In the 2015/16 Financial statements the 2014/15 numbers were restated for: COGTA - reduced their total expenditure with R177.187 million, Arts and Culture increased their total expenditure with R40.091 million.</t>
        </r>
      </text>
    </comment>
  </commentList>
</comments>
</file>

<file path=xl/sharedStrings.xml><?xml version="1.0" encoding="utf-8"?>
<sst xmlns="http://schemas.openxmlformats.org/spreadsheetml/2006/main" count="129" uniqueCount="116">
  <si>
    <t>Table 1</t>
  </si>
  <si>
    <r>
      <t xml:space="preserve">Main budget: revenue, expenditure, budget balance and financing </t>
    </r>
    <r>
      <rPr>
        <i/>
        <sz val="12"/>
        <color indexed="8"/>
        <rFont val="Arial Narrow"/>
        <family val="2"/>
      </rPr>
      <t>1)</t>
    </r>
  </si>
  <si>
    <t>Actual outcome</t>
  </si>
  <si>
    <t>Preliminary outcome</t>
  </si>
  <si>
    <t>Budget</t>
  </si>
  <si>
    <t>Revised</t>
  </si>
  <si>
    <t>Deviation</t>
  </si>
  <si>
    <t>Medium-term estimates</t>
  </si>
  <si>
    <t>estimate</t>
  </si>
  <si>
    <t>R million</t>
  </si>
  <si>
    <t>Main budget revenue</t>
  </si>
  <si>
    <t xml:space="preserve">Current revenue </t>
  </si>
  <si>
    <t>Tax revenue (gross)</t>
  </si>
  <si>
    <t>2)</t>
  </si>
  <si>
    <t>Less: SACU payments</t>
  </si>
  <si>
    <t>3)</t>
  </si>
  <si>
    <t xml:space="preserve">         Other adjustment</t>
  </si>
  <si>
    <t>4)</t>
  </si>
  <si>
    <t>Non-tax revenue (departmental receipts)</t>
  </si>
  <si>
    <t>5)</t>
  </si>
  <si>
    <t>Financial transactions in assets and liabilities</t>
  </si>
  <si>
    <t>6)</t>
  </si>
  <si>
    <t>Sales of capital assets</t>
  </si>
  <si>
    <t>Total revenue</t>
  </si>
  <si>
    <t xml:space="preserve"> </t>
  </si>
  <si>
    <t>Check with Table 2 and 3</t>
  </si>
  <si>
    <t>Check to Fiscal Framework</t>
  </si>
  <si>
    <t>Check with Table 3</t>
  </si>
  <si>
    <t>Main budget expenditure</t>
  </si>
  <si>
    <t>Direct charges against the National Revenue Fund</t>
  </si>
  <si>
    <t>Debt-service costs</t>
  </si>
  <si>
    <t>7)</t>
  </si>
  <si>
    <t>Provincial equitable share</t>
  </si>
  <si>
    <t>General fuel levy sharing with metropolitan municipalities</t>
  </si>
  <si>
    <t>Skills levy and SETAs</t>
  </si>
  <si>
    <t>Other</t>
  </si>
  <si>
    <t>8)</t>
  </si>
  <si>
    <t>Appropriated by vote</t>
  </si>
  <si>
    <t>Current payments</t>
  </si>
  <si>
    <t>9)</t>
  </si>
  <si>
    <t>Transfers and subsidies</t>
  </si>
  <si>
    <t>10)</t>
  </si>
  <si>
    <t>Payments for capital assets</t>
  </si>
  <si>
    <t>11)</t>
  </si>
  <si>
    <t>12)</t>
  </si>
  <si>
    <t>Provisional allocation not assigned to votes</t>
  </si>
  <si>
    <t xml:space="preserve">Total </t>
  </si>
  <si>
    <t>Contingency reserve</t>
  </si>
  <si>
    <t xml:space="preserve">Total expenditure </t>
  </si>
  <si>
    <t>Check with Table 4</t>
  </si>
  <si>
    <t>Check with Fiscal Framework</t>
  </si>
  <si>
    <t>Debt-service costs as Percentage of GDP</t>
  </si>
  <si>
    <t>Main budget balance</t>
  </si>
  <si>
    <t>Percentage of GDP</t>
  </si>
  <si>
    <t>Financing</t>
  </si>
  <si>
    <t>Change in loan liabilities</t>
  </si>
  <si>
    <t>Domestic short-term loans (net)</t>
  </si>
  <si>
    <t>Domestic long-term loans (net)</t>
  </si>
  <si>
    <t>Market loans</t>
  </si>
  <si>
    <t>Loans issued for switches</t>
  </si>
  <si>
    <t>Redemptions</t>
  </si>
  <si>
    <t>Foreign loans (net)</t>
  </si>
  <si>
    <t>Arms procurement loan agreements</t>
  </si>
  <si>
    <t>Redemptions (including revaluation of loans)</t>
  </si>
  <si>
    <t>13)</t>
  </si>
  <si>
    <t>Change in cash and other balances (- increase)</t>
  </si>
  <si>
    <t>Total financing (net)</t>
  </si>
  <si>
    <t>Check to Table 1 of 2016 Budget Review</t>
  </si>
  <si>
    <t>GDP</t>
  </si>
  <si>
    <t xml:space="preserve">National Revenue Fund transactions </t>
  </si>
  <si>
    <t>14)</t>
  </si>
  <si>
    <t>National Revenue Fund receipts</t>
  </si>
  <si>
    <t>National Revenue Fund payments</t>
  </si>
  <si>
    <t>Net</t>
  </si>
  <si>
    <t>1)</t>
  </si>
  <si>
    <t>This table summarises revenue, expenditure and the main budget balance since 2010/11.  As available data is incomplete, the estimates are not fully consistent with other</t>
  </si>
  <si>
    <t>Includes compensation of employees, payments for goods and services, interest and rent on land. Payment for medical benefits to former employees</t>
  </si>
  <si>
    <t>sources, such as the Government Finance Statistics series of the Reserve Bank.</t>
  </si>
  <si>
    <t>has been moved to transfers.</t>
  </si>
  <si>
    <t>Mining leases and ownership has been reclassified as non-tax revenue (rent on land).  Historical numbers have been adjusted for comparative purposes.</t>
  </si>
  <si>
    <t>Includes current and capital transfers and subsidies to business, households, foreign countries and other levels and funds of general government.</t>
  </si>
  <si>
    <t>Payments in terms of Southern African Customs Union (SACU) agreements. 2017/18 figures are preliminary.</t>
  </si>
  <si>
    <t>Includes acquisition and own account construction of new assets and the cost of upgrading, improving and extending to existing capital assets.</t>
  </si>
  <si>
    <t>Payment to SACU partners in respect of a previous error in calculation of the 1969 agreement.</t>
  </si>
  <si>
    <t>Consists mainly of lending to public corporations or making equity investments in them for policy purposes. Previously included in transfers and subsidies.</t>
  </si>
  <si>
    <t xml:space="preserve">Excludes sales of capital assets, discount and revaluation of foreign loan repayments. </t>
  </si>
  <si>
    <t>Revaluation estimates are based on National Treasury's projection of exchange rates.</t>
  </si>
  <si>
    <t>Includes National Revenue Fund receipts (previously classified as extraordinary receipts).</t>
  </si>
  <si>
    <t>National Revenue Fund payments include premiums paid on loan transactions and revaluation adjustments when utilising foreign exchange deposits.</t>
  </si>
  <si>
    <t>Includes interest, cost of raising loans and management cost but excludes discount on the issue of new government debt instruments and the revaluation of foreign loan</t>
  </si>
  <si>
    <t>National Revenue Fund receipts include proceeds from the sale of state assets, premiums received on loan transactions and revaluation adjustments when utilising</t>
  </si>
  <si>
    <t>repayments.</t>
  </si>
  <si>
    <t xml:space="preserve">foreign exchange deposits. </t>
  </si>
  <si>
    <t xml:space="preserve">Includes direct appropriations in respect of the salaries of the President, Deputy President, judges, magistrates, members of Parliament, National Revenue Fund payments </t>
  </si>
  <si>
    <t>(previously classified as extraordinary payments) and International Oil Pollution Compensation Fund.</t>
  </si>
  <si>
    <t>Source: National Treasury</t>
  </si>
  <si>
    <t>Payments for financial assets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</si>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</sst>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);\(#,##0.0\)"/>
    <numFmt numFmtId="165" formatCode="_(* #,##0.00_);_(* \(#,##0.00\);_(* &quot;-&quot;??_);_(@_)"/>
    <numFmt numFmtId="166" formatCode="_ * #,##0.0_ ;_ * \-#,##0.0_ ;_ * &quot;-&quot;??_ ;_ @_ "/>
    <numFmt numFmtId="167" formatCode="#,##0.0"/>
    <numFmt numFmtId="168" formatCode="_(* #,##0.0___);_*\ \-#,##0.0___);_(* &quot;–  &quot;_);_(@_)"/>
    <numFmt numFmtId="169" formatCode="_(* #,##0.00___);_*\ \-#,##0.00___);_(* &quot;–  &quot;_);_(@_)"/>
    <numFmt numFmtId="170" formatCode="0.0%__"/>
    <numFmt numFmtId="171" formatCode="_(* #,##0___);_*\ \-#,##0___);_(* &quot;–  &quot;_);_(@_)"/>
    <numFmt numFmtId="172" formatCode="_(* #,##0.0_);_*\ \-#,##0.0_);_(* &quot;–&quot;_);_(@_)"/>
  </numFmts>
  <fonts count="22" x14ac:knownFonts="1">
    <font>
      <sz val="10"/>
      <name val="Arial Narrow"/>
    </font>
    <font>
      <sz val="10"/>
      <name val="Arial Narrow"/>
      <family val="2"/>
    </font>
    <font>
      <sz val="10"/>
      <name val="Courier"/>
      <family val="3"/>
    </font>
    <font>
      <sz val="10"/>
      <color indexed="10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color rgb="FFFF0000"/>
      <name val="Arial Narrow"/>
      <family val="2"/>
    </font>
    <font>
      <b/>
      <i/>
      <sz val="12"/>
      <name val="Arial Narrow"/>
      <family val="2"/>
    </font>
    <font>
      <i/>
      <sz val="12"/>
      <color indexed="10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81"/>
      <name val="Arial Narrow"/>
      <family val="2"/>
    </font>
    <font>
      <sz val="10"/>
      <color indexed="81"/>
      <name val="Arial Narrow"/>
      <family val="2"/>
    </font>
    <font>
      <b/>
      <sz val="9"/>
      <color indexed="81"/>
      <name val="Arial Narrow"/>
      <family val="2"/>
    </font>
    <font>
      <sz val="9"/>
      <color indexed="8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Font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</cellStyleXfs>
  <cellXfs count="524">
    <xf numFmtId="0" fontId="0" fillId="0" borderId="0" xfId="0"/>
    <xf numFmtId="164" fontId="3" fillId="0" borderId="0" xfId="3" applyNumberFormat="1" applyFont="1" applyBorder="1"/>
    <xf numFmtId="164" fontId="3" fillId="0" borderId="0" xfId="3" applyNumberFormat="1" applyFont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4" fillId="0" borderId="0" xfId="0" applyFont="1" applyFill="1"/>
    <xf numFmtId="164" fontId="5" fillId="0" borderId="0" xfId="3" applyFont="1" applyFill="1" applyBorder="1" applyAlignment="1" applyProtection="1"/>
    <xf numFmtId="164" fontId="6" fillId="0" borderId="0" xfId="3" applyFont="1" applyFill="1" applyBorder="1"/>
    <xf numFmtId="164" fontId="6" fillId="0" borderId="0" xfId="3" applyFont="1" applyFill="1" applyBorder="1" applyAlignment="1">
      <alignment horizontal="center"/>
    </xf>
    <xf numFmtId="164" fontId="7" fillId="0" borderId="0" xfId="3" applyFont="1" applyFill="1" applyBorder="1" applyAlignment="1">
      <alignment horizontal="center" wrapText="1"/>
    </xf>
    <xf numFmtId="164" fontId="5" fillId="0" borderId="0" xfId="3" applyFont="1" applyBorder="1"/>
    <xf numFmtId="164" fontId="6" fillId="0" borderId="0" xfId="3" applyFont="1" applyBorder="1"/>
    <xf numFmtId="164" fontId="6" fillId="0" borderId="0" xfId="3" applyFont="1" applyBorder="1" applyAlignment="1">
      <alignment horizontal="center"/>
    </xf>
    <xf numFmtId="164" fontId="5" fillId="0" borderId="0" xfId="3" applyFont="1" applyFill="1" applyAlignment="1" applyProtection="1"/>
    <xf numFmtId="0" fontId="4" fillId="0" borderId="0" xfId="0" applyFont="1" applyFill="1" applyBorder="1"/>
    <xf numFmtId="164" fontId="5" fillId="0" borderId="1" xfId="3" applyFont="1" applyBorder="1"/>
    <xf numFmtId="164" fontId="6" fillId="0" borderId="1" xfId="3" applyFont="1" applyBorder="1"/>
    <xf numFmtId="164" fontId="6" fillId="0" borderId="1" xfId="3" applyFont="1" applyBorder="1" applyAlignment="1">
      <alignment horizontal="center"/>
    </xf>
    <xf numFmtId="164" fontId="6" fillId="0" borderId="1" xfId="3" applyFont="1" applyFill="1" applyBorder="1" applyAlignment="1">
      <alignment horizontal="center"/>
    </xf>
    <xf numFmtId="164" fontId="6" fillId="0" borderId="1" xfId="3" applyFont="1" applyFill="1" applyBorder="1"/>
    <xf numFmtId="164" fontId="5" fillId="0" borderId="1" xfId="3" applyFont="1" applyFill="1" applyBorder="1" applyAlignment="1" applyProtection="1"/>
    <xf numFmtId="164" fontId="5" fillId="0" borderId="2" xfId="3" applyFont="1" applyBorder="1" applyAlignment="1" applyProtection="1">
      <alignment horizontal="center" vertical="center"/>
    </xf>
    <xf numFmtId="164" fontId="5" fillId="0" borderId="2" xfId="3" applyFont="1" applyFill="1" applyBorder="1" applyAlignment="1" applyProtection="1">
      <alignment horizontal="center" vertical="center"/>
    </xf>
    <xf numFmtId="164" fontId="5" fillId="0" borderId="3" xfId="3" applyFont="1" applyFill="1" applyBorder="1" applyAlignment="1" applyProtection="1">
      <alignment horizontal="center" vertical="center"/>
    </xf>
    <xf numFmtId="164" fontId="5" fillId="0" borderId="0" xfId="3" applyFont="1" applyFill="1" applyBorder="1" applyAlignment="1"/>
    <xf numFmtId="164" fontId="5" fillId="0" borderId="3" xfId="3" applyFont="1" applyFill="1" applyBorder="1" applyAlignment="1" applyProtection="1"/>
    <xf numFmtId="164" fontId="6" fillId="0" borderId="0" xfId="3" applyFont="1" applyFill="1" applyBorder="1" applyAlignment="1"/>
    <xf numFmtId="164" fontId="5" fillId="0" borderId="3" xfId="3" applyFont="1" applyBorder="1" applyAlignment="1" applyProtection="1">
      <alignment horizontal="center" vertical="center"/>
    </xf>
    <xf numFmtId="164" fontId="6" fillId="0" borderId="0" xfId="3" applyFont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5" fillId="0" borderId="1" xfId="3" applyFont="1" applyBorder="1" applyAlignment="1" applyProtection="1">
      <alignment horizontal="center" vertical="center"/>
    </xf>
    <xf numFmtId="164" fontId="5" fillId="0" borderId="7" xfId="3" applyFont="1" applyBorder="1" applyAlignment="1" applyProtection="1">
      <alignment horizontal="center" vertical="center"/>
    </xf>
    <xf numFmtId="164" fontId="6" fillId="0" borderId="3" xfId="3" applyFont="1" applyFill="1" applyBorder="1" applyAlignment="1" applyProtection="1">
      <alignment horizontal="centerContinuous"/>
    </xf>
    <xf numFmtId="164" fontId="6" fillId="0" borderId="0" xfId="3" applyFont="1" applyBorder="1" applyAlignment="1"/>
    <xf numFmtId="164" fontId="6" fillId="0" borderId="0" xfId="3" applyFont="1" applyAlignment="1"/>
    <xf numFmtId="164" fontId="9" fillId="0" borderId="8" xfId="3" applyFont="1" applyFill="1" applyBorder="1" applyAlignment="1">
      <alignment horizontal="center"/>
    </xf>
    <xf numFmtId="164" fontId="9" fillId="0" borderId="9" xfId="3" applyFont="1" applyFill="1" applyBorder="1" applyAlignment="1">
      <alignment horizontal="center"/>
    </xf>
    <xf numFmtId="164" fontId="9" fillId="0" borderId="10" xfId="3" applyFont="1" applyFill="1" applyBorder="1" applyAlignment="1">
      <alignment horizontal="center"/>
    </xf>
    <xf numFmtId="164" fontId="10" fillId="0" borderId="9" xfId="3" applyFont="1" applyFill="1" applyBorder="1" applyAlignment="1">
      <alignment horizontal="center"/>
    </xf>
    <xf numFmtId="164" fontId="10" fillId="0" borderId="9" xfId="3" applyFont="1" applyBorder="1" applyAlignment="1">
      <alignment horizontal="center"/>
    </xf>
    <xf numFmtId="164" fontId="10" fillId="0" borderId="10" xfId="3" applyFont="1" applyBorder="1" applyAlignment="1">
      <alignment horizontal="center"/>
    </xf>
    <xf numFmtId="164" fontId="10" fillId="0" borderId="8" xfId="3" applyFont="1" applyBorder="1" applyAlignment="1">
      <alignment horizontal="center"/>
    </xf>
    <xf numFmtId="164" fontId="6" fillId="0" borderId="3" xfId="3" applyFont="1" applyBorder="1"/>
    <xf numFmtId="164" fontId="5" fillId="0" borderId="3" xfId="3" applyFont="1" applyBorder="1" applyAlignment="1" applyProtection="1">
      <alignment horizontal="centerContinuous"/>
    </xf>
    <xf numFmtId="164" fontId="5" fillId="0" borderId="3" xfId="3" applyFont="1" applyFill="1" applyBorder="1" applyAlignment="1" applyProtection="1">
      <alignment horizontal="centerContinuous"/>
    </xf>
    <xf numFmtId="166" fontId="10" fillId="0" borderId="0" xfId="1" quotePrefix="1" applyNumberFormat="1" applyFont="1" applyFill="1" applyBorder="1" applyAlignment="1">
      <alignment horizontal="centerContinuous"/>
    </xf>
    <xf numFmtId="164" fontId="5" fillId="0" borderId="0" xfId="3" applyFont="1" applyFill="1" applyBorder="1" applyAlignment="1" applyProtection="1">
      <alignment horizontal="center"/>
    </xf>
    <xf numFmtId="164" fontId="5" fillId="0" borderId="4" xfId="3" applyFont="1" applyFill="1" applyBorder="1" applyAlignment="1" applyProtection="1">
      <alignment horizontal="center"/>
    </xf>
    <xf numFmtId="166" fontId="10" fillId="0" borderId="3" xfId="1" applyNumberFormat="1" applyFont="1" applyFill="1" applyBorder="1" applyAlignment="1">
      <alignment horizontal="centerContinuous"/>
    </xf>
    <xf numFmtId="166" fontId="10" fillId="0" borderId="4" xfId="1" quotePrefix="1" applyNumberFormat="1" applyFont="1" applyFill="1" applyBorder="1" applyAlignment="1">
      <alignment horizontal="centerContinuous"/>
    </xf>
    <xf numFmtId="164" fontId="8" fillId="0" borderId="3" xfId="3" applyFont="1" applyFill="1" applyBorder="1" applyAlignment="1" applyProtection="1"/>
    <xf numFmtId="164" fontId="6" fillId="0" borderId="0" xfId="3" applyFont="1" applyBorder="1" applyAlignment="1" applyProtection="1">
      <alignment horizontal="left"/>
    </xf>
    <xf numFmtId="164" fontId="6" fillId="0" borderId="0" xfId="3" quotePrefix="1" applyFont="1"/>
    <xf numFmtId="166" fontId="10" fillId="0" borderId="0" xfId="1" quotePrefix="1" applyNumberFormat="1" applyFont="1" applyFill="1" applyBorder="1" applyAlignment="1">
      <alignment horizontal="center"/>
    </xf>
    <xf numFmtId="166" fontId="10" fillId="0" borderId="4" xfId="1" quotePrefix="1" applyNumberFormat="1" applyFont="1" applyFill="1" applyBorder="1" applyAlignment="1">
      <alignment horizontal="center"/>
    </xf>
    <xf numFmtId="164" fontId="8" fillId="0" borderId="3" xfId="3" applyFont="1" applyFill="1" applyBorder="1"/>
    <xf numFmtId="164" fontId="6" fillId="0" borderId="0" xfId="3" quotePrefix="1" applyFont="1" applyBorder="1"/>
    <xf numFmtId="164" fontId="5" fillId="0" borderId="1" xfId="3" quotePrefix="1" applyFont="1" applyBorder="1"/>
    <xf numFmtId="167" fontId="5" fillId="0" borderId="6" xfId="3" applyNumberFormat="1" applyFont="1" applyFill="1" applyBorder="1" applyAlignment="1">
      <alignment horizontal="center"/>
    </xf>
    <xf numFmtId="167" fontId="5" fillId="0" borderId="1" xfId="3" applyNumberFormat="1" applyFont="1" applyFill="1" applyBorder="1" applyAlignment="1">
      <alignment horizontal="center"/>
    </xf>
    <xf numFmtId="167" fontId="5" fillId="0" borderId="7" xfId="3" applyNumberFormat="1" applyFont="1" applyFill="1" applyBorder="1" applyAlignment="1">
      <alignment horizontal="center"/>
    </xf>
    <xf numFmtId="164" fontId="5" fillId="0" borderId="6" xfId="3" applyFont="1" applyFill="1" applyBorder="1" applyAlignment="1">
      <alignment horizontal="center"/>
    </xf>
    <xf numFmtId="164" fontId="5" fillId="0" borderId="1" xfId="3" applyFont="1" applyFill="1" applyBorder="1" applyAlignment="1">
      <alignment horizontal="center"/>
    </xf>
    <xf numFmtId="164" fontId="5" fillId="0" borderId="7" xfId="3" applyFont="1" applyFill="1" applyBorder="1" applyAlignment="1">
      <alignment horizontal="center"/>
    </xf>
    <xf numFmtId="164" fontId="6" fillId="0" borderId="6" xfId="3" applyFont="1" applyFill="1" applyBorder="1"/>
    <xf numFmtId="164" fontId="5" fillId="0" borderId="1" xfId="3" quotePrefix="1" applyFont="1" applyBorder="1" applyAlignment="1">
      <alignment horizontal="right"/>
    </xf>
    <xf numFmtId="167" fontId="6" fillId="0" borderId="2" xfId="3" applyNumberFormat="1" applyFont="1" applyFill="1" applyBorder="1" applyAlignment="1">
      <alignment horizontal="center"/>
    </xf>
    <xf numFmtId="167" fontId="6" fillId="0" borderId="3" xfId="3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center"/>
    </xf>
    <xf numFmtId="167" fontId="6" fillId="0" borderId="4" xfId="3" applyNumberFormat="1" applyFont="1" applyFill="1" applyBorder="1" applyAlignment="1">
      <alignment horizontal="center"/>
    </xf>
    <xf numFmtId="164" fontId="6" fillId="0" borderId="2" xfId="3" applyFont="1" applyFill="1" applyBorder="1" applyAlignment="1">
      <alignment horizontal="center"/>
    </xf>
    <xf numFmtId="164" fontId="6" fillId="0" borderId="3" xfId="3" applyFont="1" applyFill="1" applyBorder="1"/>
    <xf numFmtId="0" fontId="10" fillId="0" borderId="0" xfId="0" applyFont="1"/>
    <xf numFmtId="164" fontId="4" fillId="0" borderId="0" xfId="3" applyFont="1"/>
    <xf numFmtId="167" fontId="4" fillId="0" borderId="2" xfId="3" applyNumberFormat="1" applyFont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167" fontId="4" fillId="0" borderId="3" xfId="3" applyNumberFormat="1" applyFont="1" applyFill="1" applyBorder="1" applyAlignment="1">
      <alignment horizontal="center"/>
    </xf>
    <xf numFmtId="164" fontId="4" fillId="0" borderId="0" xfId="3" applyFont="1" applyFill="1" applyBorder="1"/>
    <xf numFmtId="167" fontId="4" fillId="0" borderId="0" xfId="3" applyNumberFormat="1" applyFont="1" applyBorder="1" applyAlignment="1">
      <alignment horizontal="center"/>
    </xf>
    <xf numFmtId="167" fontId="4" fillId="0" borderId="4" xfId="3" applyNumberFormat="1" applyFont="1" applyBorder="1" applyAlignment="1">
      <alignment horizontal="center"/>
    </xf>
    <xf numFmtId="164" fontId="4" fillId="0" borderId="2" xfId="3" applyFont="1" applyBorder="1" applyAlignment="1">
      <alignment horizontal="center"/>
    </xf>
    <xf numFmtId="164" fontId="4" fillId="0" borderId="3" xfId="3" applyFont="1" applyBorder="1" applyAlignment="1">
      <alignment horizontal="center"/>
    </xf>
    <xf numFmtId="0" fontId="10" fillId="0" borderId="0" xfId="3" applyNumberFormat="1" applyFont="1" applyBorder="1"/>
    <xf numFmtId="0" fontId="10" fillId="0" borderId="0" xfId="0" applyNumberFormat="1" applyFont="1" applyBorder="1" applyAlignment="1"/>
    <xf numFmtId="0" fontId="4" fillId="0" borderId="0" xfId="3" applyNumberFormat="1" applyFont="1" applyBorder="1"/>
    <xf numFmtId="164" fontId="4" fillId="0" borderId="0" xfId="3" applyFont="1" applyAlignment="1" applyProtection="1">
      <alignment horizontal="left"/>
    </xf>
    <xf numFmtId="164" fontId="4" fillId="0" borderId="0" xfId="3" quotePrefix="1" applyFont="1" applyAlignment="1" applyProtection="1">
      <alignment horizontal="left"/>
    </xf>
    <xf numFmtId="164" fontId="11" fillId="0" borderId="0" xfId="3" applyFont="1" applyFill="1" applyAlignment="1" applyProtection="1">
      <alignment horizontal="center"/>
    </xf>
    <xf numFmtId="168" fontId="4" fillId="0" borderId="2" xfId="3" applyNumberFormat="1" applyFont="1" applyFill="1" applyBorder="1" applyAlignment="1" applyProtection="1">
      <alignment horizontal="right"/>
    </xf>
    <xf numFmtId="168" fontId="4" fillId="0" borderId="3" xfId="3" applyNumberFormat="1" applyFont="1" applyFill="1" applyBorder="1" applyAlignment="1" applyProtection="1">
      <alignment horizontal="right"/>
    </xf>
    <xf numFmtId="168" fontId="4" fillId="0" borderId="0" xfId="3" applyNumberFormat="1" applyFont="1" applyFill="1" applyBorder="1" applyAlignment="1" applyProtection="1">
      <alignment horizontal="right"/>
    </xf>
    <xf numFmtId="168" fontId="4" fillId="0" borderId="4" xfId="3" applyNumberFormat="1" applyFont="1" applyFill="1" applyBorder="1" applyAlignment="1" applyProtection="1">
      <alignment horizontal="right"/>
    </xf>
    <xf numFmtId="164" fontId="11" fillId="0" borderId="3" xfId="3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  <xf numFmtId="0" fontId="4" fillId="0" borderId="0" xfId="3" applyNumberFormat="1" applyFont="1" applyAlignment="1"/>
    <xf numFmtId="0" fontId="10" fillId="0" borderId="0" xfId="3" applyNumberFormat="1" applyFont="1" applyAlignment="1"/>
    <xf numFmtId="164" fontId="11" fillId="0" borderId="0" xfId="3" applyFont="1" applyAlignment="1" applyProtection="1">
      <alignment horizontal="left"/>
    </xf>
    <xf numFmtId="168" fontId="11" fillId="0" borderId="2" xfId="3" applyNumberFormat="1" applyFont="1" applyFill="1" applyBorder="1" applyAlignment="1" applyProtection="1">
      <alignment horizontal="right"/>
    </xf>
    <xf numFmtId="168" fontId="11" fillId="0" borderId="3" xfId="3" applyNumberFormat="1" applyFont="1" applyFill="1" applyBorder="1" applyAlignment="1" applyProtection="1">
      <alignment horizontal="right"/>
    </xf>
    <xf numFmtId="168" fontId="11" fillId="0" borderId="0" xfId="3" applyNumberFormat="1" applyFont="1" applyFill="1" applyBorder="1" applyAlignment="1" applyProtection="1">
      <alignment horizontal="right"/>
    </xf>
    <xf numFmtId="168" fontId="11" fillId="0" borderId="4" xfId="3" applyNumberFormat="1" applyFont="1" applyFill="1" applyBorder="1" applyAlignment="1" applyProtection="1">
      <alignment horizontal="right"/>
    </xf>
    <xf numFmtId="0" fontId="11" fillId="0" borderId="0" xfId="3" applyNumberFormat="1" applyFont="1" applyAlignment="1"/>
    <xf numFmtId="0" fontId="12" fillId="0" borderId="0" xfId="0" applyFont="1" applyFill="1"/>
    <xf numFmtId="164" fontId="8" fillId="0" borderId="3" xfId="3" quotePrefix="1" applyFont="1" applyFill="1" applyBorder="1" applyAlignment="1" applyProtection="1">
      <alignment horizontal="center"/>
    </xf>
    <xf numFmtId="164" fontId="4" fillId="0" borderId="0" xfId="3" applyFont="1" applyBorder="1"/>
    <xf numFmtId="0" fontId="11" fillId="0" borderId="0" xfId="0" applyFont="1" applyBorder="1" applyAlignment="1" applyProtection="1">
      <alignment horizontal="left"/>
    </xf>
    <xf numFmtId="164" fontId="11" fillId="0" borderId="0" xfId="3" applyFont="1" applyFill="1" applyBorder="1" applyAlignment="1" applyProtection="1">
      <alignment horizontal="center"/>
    </xf>
    <xf numFmtId="168" fontId="11" fillId="0" borderId="3" xfId="3" applyNumberFormat="1" applyFont="1" applyFill="1" applyBorder="1" applyAlignment="1" applyProtection="1">
      <alignment horizontal="right"/>
      <protection locked="0"/>
    </xf>
    <xf numFmtId="164" fontId="4" fillId="2" borderId="0" xfId="3" applyFont="1" applyFill="1" applyBorder="1"/>
    <xf numFmtId="0" fontId="11" fillId="2" borderId="0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/>
    </xf>
    <xf numFmtId="164" fontId="11" fillId="2" borderId="0" xfId="3" applyFont="1" applyFill="1" applyBorder="1" applyAlignment="1" applyProtection="1">
      <alignment horizontal="center"/>
    </xf>
    <xf numFmtId="168" fontId="11" fillId="2" borderId="2" xfId="3" applyNumberFormat="1" applyFont="1" applyFill="1" applyBorder="1" applyAlignment="1" applyProtection="1">
      <alignment horizontal="right"/>
    </xf>
    <xf numFmtId="168" fontId="11" fillId="3" borderId="2" xfId="3" applyNumberFormat="1" applyFont="1" applyFill="1" applyBorder="1" applyAlignment="1" applyProtection="1">
      <alignment horizontal="right"/>
    </xf>
    <xf numFmtId="168" fontId="11" fillId="3" borderId="3" xfId="3" applyNumberFormat="1" applyFont="1" applyFill="1" applyBorder="1" applyAlignment="1" applyProtection="1">
      <alignment horizontal="right"/>
    </xf>
    <xf numFmtId="168" fontId="11" fillId="3" borderId="0" xfId="3" applyNumberFormat="1" applyFont="1" applyFill="1" applyBorder="1" applyAlignment="1" applyProtection="1">
      <alignment horizontal="right"/>
    </xf>
    <xf numFmtId="168" fontId="11" fillId="3" borderId="4" xfId="3" applyNumberFormat="1" applyFont="1" applyFill="1" applyBorder="1" applyAlignment="1" applyProtection="1">
      <alignment horizontal="right"/>
    </xf>
    <xf numFmtId="164" fontId="11" fillId="2" borderId="3" xfId="3" applyFont="1" applyFill="1" applyBorder="1" applyAlignment="1" applyProtection="1">
      <alignment horizontal="center"/>
    </xf>
    <xf numFmtId="0" fontId="11" fillId="2" borderId="0" xfId="3" applyNumberFormat="1" applyFont="1" applyFill="1" applyBorder="1" applyAlignment="1" applyProtection="1">
      <alignment horizontal="center"/>
    </xf>
    <xf numFmtId="0" fontId="11" fillId="2" borderId="0" xfId="3" applyNumberFormat="1" applyFont="1" applyFill="1" applyAlignment="1">
      <alignment horizontal="left" indent="1"/>
    </xf>
    <xf numFmtId="0" fontId="4" fillId="2" borderId="0" xfId="3" applyNumberFormat="1" applyFont="1" applyFill="1" applyBorder="1" applyAlignment="1"/>
    <xf numFmtId="168" fontId="4" fillId="2" borderId="2" xfId="3" applyNumberFormat="1" applyFont="1" applyFill="1" applyBorder="1" applyAlignment="1" applyProtection="1">
      <alignment horizontal="right"/>
    </xf>
    <xf numFmtId="168" fontId="4" fillId="3" borderId="2" xfId="3" applyNumberFormat="1" applyFont="1" applyFill="1" applyBorder="1" applyAlignment="1" applyProtection="1">
      <alignment horizontal="right"/>
    </xf>
    <xf numFmtId="168" fontId="4" fillId="3" borderId="3" xfId="3" applyNumberFormat="1" applyFont="1" applyFill="1" applyBorder="1" applyAlignment="1" applyProtection="1">
      <alignment horizontal="right"/>
    </xf>
    <xf numFmtId="168" fontId="4" fillId="3" borderId="0" xfId="3" applyNumberFormat="1" applyFont="1" applyFill="1" applyBorder="1" applyAlignment="1" applyProtection="1">
      <alignment horizontal="right"/>
    </xf>
    <xf numFmtId="168" fontId="4" fillId="3" borderId="4" xfId="3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8" fillId="0" borderId="0" xfId="3" applyFont="1" applyFill="1" applyAlignment="1" applyProtection="1">
      <alignment horizontal="center"/>
    </xf>
    <xf numFmtId="0" fontId="4" fillId="0" borderId="0" xfId="3" applyNumberFormat="1" applyFont="1" applyFill="1" applyBorder="1" applyAlignment="1"/>
    <xf numFmtId="0" fontId="4" fillId="4" borderId="0" xfId="0" applyFont="1" applyFill="1"/>
    <xf numFmtId="164" fontId="4" fillId="0" borderId="0" xfId="3" applyFont="1" applyFill="1"/>
    <xf numFmtId="164" fontId="4" fillId="0" borderId="0" xfId="3" applyFont="1" applyFill="1" applyBorder="1" applyAlignment="1" applyProtection="1">
      <alignment horizontal="left"/>
    </xf>
    <xf numFmtId="164" fontId="11" fillId="0" borderId="3" xfId="3" applyFont="1" applyFill="1" applyBorder="1" applyAlignment="1">
      <alignment horizontal="center"/>
    </xf>
    <xf numFmtId="164" fontId="4" fillId="0" borderId="0" xfId="3" applyNumberFormat="1" applyFont="1" applyFill="1" applyAlignment="1"/>
    <xf numFmtId="0" fontId="4" fillId="0" borderId="0" xfId="3" applyNumberFormat="1" applyFont="1" applyFill="1" applyAlignment="1"/>
    <xf numFmtId="168" fontId="4" fillId="0" borderId="5" xfId="3" applyNumberFormat="1" applyFont="1" applyFill="1" applyBorder="1" applyAlignment="1" applyProtection="1">
      <alignment horizontal="right"/>
    </xf>
    <xf numFmtId="168" fontId="4" fillId="0" borderId="5" xfId="3" applyNumberFormat="1" applyFont="1" applyFill="1" applyBorder="1" applyAlignment="1">
      <alignment horizontal="right"/>
    </xf>
    <xf numFmtId="168" fontId="4" fillId="0" borderId="6" xfId="3" applyNumberFormat="1" applyFont="1" applyFill="1" applyBorder="1" applyAlignment="1">
      <alignment horizontal="right"/>
    </xf>
    <xf numFmtId="168" fontId="4" fillId="0" borderId="1" xfId="3" applyNumberFormat="1" applyFont="1" applyFill="1" applyBorder="1" applyAlignment="1">
      <alignment horizontal="right"/>
    </xf>
    <xf numFmtId="168" fontId="4" fillId="0" borderId="7" xfId="3" applyNumberFormat="1" applyFont="1" applyFill="1" applyBorder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Border="1" applyAlignment="1" applyProtection="1">
      <alignment horizontal="left"/>
    </xf>
    <xf numFmtId="164" fontId="10" fillId="0" borderId="0" xfId="3" applyFont="1" applyFill="1" applyBorder="1"/>
    <xf numFmtId="164" fontId="13" fillId="0" borderId="0" xfId="3" applyFont="1" applyFill="1" applyBorder="1" applyAlignment="1" applyProtection="1">
      <alignment horizontal="center"/>
    </xf>
    <xf numFmtId="168" fontId="10" fillId="0" borderId="2" xfId="3" applyNumberFormat="1" applyFont="1" applyFill="1" applyBorder="1" applyAlignment="1" applyProtection="1">
      <alignment horizontal="right"/>
    </xf>
    <xf numFmtId="168" fontId="10" fillId="0" borderId="3" xfId="3" applyNumberFormat="1" applyFont="1" applyFill="1" applyBorder="1" applyAlignment="1" applyProtection="1">
      <alignment horizontal="right"/>
    </xf>
    <xf numFmtId="168" fontId="10" fillId="0" borderId="0" xfId="3" applyNumberFormat="1" applyFont="1" applyFill="1" applyBorder="1" applyAlignment="1" applyProtection="1">
      <alignment horizontal="right"/>
    </xf>
    <xf numFmtId="164" fontId="13" fillId="0" borderId="3" xfId="3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3" applyNumberFormat="1" applyFont="1" applyFill="1" applyBorder="1"/>
    <xf numFmtId="0" fontId="14" fillId="0" borderId="0" xfId="0" applyFont="1" applyFill="1" applyBorder="1"/>
    <xf numFmtId="164" fontId="14" fillId="2" borderId="0" xfId="3" applyFont="1" applyFill="1" applyBorder="1"/>
    <xf numFmtId="164" fontId="14" fillId="2" borderId="0" xfId="3" applyFont="1" applyFill="1" applyBorder="1" applyAlignment="1" applyProtection="1">
      <alignment horizontal="center"/>
    </xf>
    <xf numFmtId="168" fontId="14" fillId="2" borderId="2" xfId="3" applyNumberFormat="1" applyFont="1" applyFill="1" applyBorder="1" applyAlignment="1">
      <alignment horizontal="right"/>
    </xf>
    <xf numFmtId="168" fontId="14" fillId="3" borderId="2" xfId="3" applyNumberFormat="1" applyFont="1" applyFill="1" applyBorder="1" applyAlignment="1">
      <alignment horizontal="right"/>
    </xf>
    <xf numFmtId="168" fontId="14" fillId="3" borderId="3" xfId="3" applyNumberFormat="1" applyFont="1" applyFill="1" applyBorder="1" applyAlignment="1">
      <alignment horizontal="right"/>
    </xf>
    <xf numFmtId="168" fontId="14" fillId="2" borderId="0" xfId="3" applyNumberFormat="1" applyFont="1" applyFill="1" applyBorder="1" applyAlignment="1">
      <alignment horizontal="right"/>
    </xf>
    <xf numFmtId="168" fontId="14" fillId="2" borderId="4" xfId="3" applyNumberFormat="1" applyFont="1" applyFill="1" applyBorder="1" applyAlignment="1">
      <alignment horizontal="right"/>
    </xf>
    <xf numFmtId="164" fontId="14" fillId="2" borderId="3" xfId="3" applyFont="1" applyFill="1" applyBorder="1" applyAlignment="1" applyProtection="1">
      <alignment horizontal="center"/>
    </xf>
    <xf numFmtId="0" fontId="14" fillId="2" borderId="0" xfId="3" applyNumberFormat="1" applyFont="1" applyFill="1" applyBorder="1" applyAlignment="1" applyProtection="1">
      <alignment horizontal="center"/>
    </xf>
    <xf numFmtId="164" fontId="14" fillId="2" borderId="0" xfId="3" applyNumberFormat="1" applyFont="1" applyFill="1" applyBorder="1" applyAlignment="1"/>
    <xf numFmtId="0" fontId="14" fillId="2" borderId="0" xfId="3" applyNumberFormat="1" applyFont="1" applyFill="1" applyBorder="1"/>
    <xf numFmtId="0" fontId="14" fillId="0" borderId="0" xfId="0" applyFont="1" applyFill="1"/>
    <xf numFmtId="164" fontId="14" fillId="2" borderId="0" xfId="3" applyFont="1" applyFill="1"/>
    <xf numFmtId="164" fontId="14" fillId="2" borderId="0" xfId="3" applyFont="1" applyFill="1" applyAlignment="1" applyProtection="1">
      <alignment horizontal="center"/>
    </xf>
    <xf numFmtId="168" fontId="14" fillId="2" borderId="2" xfId="3" applyNumberFormat="1" applyFont="1" applyFill="1" applyBorder="1" applyAlignment="1" applyProtection="1">
      <alignment horizontal="right"/>
    </xf>
    <xf numFmtId="168" fontId="14" fillId="3" borderId="2" xfId="3" applyNumberFormat="1" applyFont="1" applyFill="1" applyBorder="1" applyAlignment="1" applyProtection="1">
      <alignment horizontal="right"/>
    </xf>
    <xf numFmtId="169" fontId="14" fillId="3" borderId="2" xfId="3" applyNumberFormat="1" applyFont="1" applyFill="1" applyBorder="1" applyAlignment="1" applyProtection="1">
      <alignment horizontal="right"/>
    </xf>
    <xf numFmtId="168" fontId="14" fillId="3" borderId="3" xfId="3" applyNumberFormat="1" applyFont="1" applyFill="1" applyBorder="1" applyAlignment="1" applyProtection="1">
      <alignment horizontal="right"/>
    </xf>
    <xf numFmtId="168" fontId="14" fillId="2" borderId="0" xfId="3" applyNumberFormat="1" applyFont="1" applyFill="1" applyBorder="1" applyAlignment="1" applyProtection="1">
      <alignment horizontal="right"/>
    </xf>
    <xf numFmtId="168" fontId="14" fillId="2" borderId="4" xfId="3" applyNumberFormat="1" applyFont="1" applyFill="1" applyBorder="1" applyAlignment="1" applyProtection="1">
      <alignment horizontal="right"/>
    </xf>
    <xf numFmtId="168" fontId="14" fillId="2" borderId="3" xfId="3" applyNumberFormat="1" applyFont="1" applyFill="1" applyBorder="1" applyAlignment="1" applyProtection="1">
      <alignment horizontal="right"/>
    </xf>
    <xf numFmtId="0" fontId="14" fillId="2" borderId="0" xfId="3" applyNumberFormat="1" applyFont="1" applyFill="1"/>
    <xf numFmtId="164" fontId="6" fillId="0" borderId="0" xfId="3" applyFont="1" applyFill="1"/>
    <xf numFmtId="168" fontId="6" fillId="0" borderId="2" xfId="3" applyNumberFormat="1" applyFont="1" applyFill="1" applyBorder="1" applyAlignment="1">
      <alignment horizontal="right"/>
    </xf>
    <xf numFmtId="168" fontId="6" fillId="0" borderId="3" xfId="3" applyNumberFormat="1" applyFont="1" applyFill="1" applyBorder="1" applyAlignment="1">
      <alignment horizontal="right"/>
    </xf>
    <xf numFmtId="168" fontId="6" fillId="0" borderId="0" xfId="3" applyNumberFormat="1" applyFont="1" applyFill="1" applyBorder="1" applyAlignment="1">
      <alignment horizontal="right"/>
    </xf>
    <xf numFmtId="168" fontId="6" fillId="0" borderId="4" xfId="3" applyNumberFormat="1" applyFont="1" applyFill="1" applyBorder="1" applyAlignment="1">
      <alignment horizontal="right"/>
    </xf>
    <xf numFmtId="164" fontId="8" fillId="0" borderId="3" xfId="3" applyFont="1" applyFill="1" applyBorder="1" applyAlignment="1" applyProtection="1">
      <alignment horizontal="center"/>
    </xf>
    <xf numFmtId="164" fontId="10" fillId="0" borderId="0" xfId="3" applyNumberFormat="1" applyFont="1" applyFill="1" applyBorder="1" applyAlignment="1" applyProtection="1">
      <alignment horizontal="left"/>
    </xf>
    <xf numFmtId="0" fontId="5" fillId="0" borderId="0" xfId="3" applyNumberFormat="1" applyFont="1" applyFill="1" applyAlignment="1" applyProtection="1"/>
    <xf numFmtId="0" fontId="6" fillId="0" borderId="0" xfId="3" applyNumberFormat="1" applyFont="1" applyFill="1"/>
    <xf numFmtId="164" fontId="6" fillId="0" borderId="0" xfId="3" applyFont="1" applyFill="1" applyAlignment="1" applyProtection="1"/>
    <xf numFmtId="0" fontId="8" fillId="0" borderId="0" xfId="3" applyNumberFormat="1" applyFont="1" applyFill="1" applyBorder="1" applyAlignment="1" applyProtection="1">
      <alignment horizontal="center"/>
    </xf>
    <xf numFmtId="164" fontId="6" fillId="0" borderId="0" xfId="3" applyNumberFormat="1" applyFont="1" applyFill="1" applyAlignment="1" applyProtection="1"/>
    <xf numFmtId="0" fontId="6" fillId="0" borderId="0" xfId="3" applyNumberFormat="1" applyFont="1" applyFill="1" applyAlignment="1" applyProtection="1"/>
    <xf numFmtId="0" fontId="11" fillId="0" borderId="0" xfId="0" applyFont="1" applyFill="1"/>
    <xf numFmtId="164" fontId="8" fillId="0" borderId="0" xfId="3" applyFont="1"/>
    <xf numFmtId="164" fontId="8" fillId="0" borderId="0" xfId="3" quotePrefix="1" applyFont="1" applyAlignment="1" applyProtection="1">
      <alignment horizontal="left"/>
    </xf>
    <xf numFmtId="168" fontId="8" fillId="0" borderId="2" xfId="3" applyNumberFormat="1" applyFont="1" applyFill="1" applyBorder="1" applyAlignment="1" applyProtection="1">
      <alignment horizontal="right"/>
    </xf>
    <xf numFmtId="168" fontId="8" fillId="0" borderId="3" xfId="3" applyNumberFormat="1" applyFont="1" applyFill="1" applyBorder="1" applyAlignment="1" applyProtection="1">
      <alignment horizontal="right"/>
    </xf>
    <xf numFmtId="168" fontId="8" fillId="0" borderId="0" xfId="3" applyNumberFormat="1" applyFont="1" applyFill="1" applyBorder="1" applyAlignment="1" applyProtection="1">
      <alignment horizontal="right"/>
    </xf>
    <xf numFmtId="168" fontId="8" fillId="0" borderId="4" xfId="3" applyNumberFormat="1" applyFont="1" applyFill="1" applyBorder="1" applyAlignment="1" applyProtection="1">
      <alignment horizontal="right"/>
    </xf>
    <xf numFmtId="0" fontId="8" fillId="0" borderId="0" xfId="3" applyNumberFormat="1" applyFont="1" applyAlignment="1"/>
    <xf numFmtId="164" fontId="8" fillId="0" borderId="0" xfId="3" applyNumberFormat="1" applyFont="1" applyAlignment="1"/>
    <xf numFmtId="164" fontId="8" fillId="0" borderId="0" xfId="3" applyFont="1" applyFill="1"/>
    <xf numFmtId="164" fontId="8" fillId="0" borderId="0" xfId="3" applyFont="1" applyFill="1" applyAlignment="1" applyProtection="1">
      <alignment horizontal="left"/>
    </xf>
    <xf numFmtId="0" fontId="8" fillId="0" borderId="0" xfId="3" applyNumberFormat="1" applyFont="1" applyFill="1" applyAlignment="1"/>
    <xf numFmtId="164" fontId="8" fillId="0" borderId="0" xfId="3" applyNumberFormat="1" applyFont="1" applyFill="1" applyAlignment="1"/>
    <xf numFmtId="164" fontId="8" fillId="0" borderId="0" xfId="3" quotePrefix="1" applyFont="1" applyFill="1" applyAlignment="1" applyProtection="1">
      <alignment horizontal="left"/>
    </xf>
    <xf numFmtId="164" fontId="8" fillId="0" borderId="0" xfId="3" applyFont="1" applyFill="1" applyAlignment="1">
      <alignment horizontal="center"/>
    </xf>
    <xf numFmtId="164" fontId="8" fillId="0" borderId="3" xfId="3" applyFont="1" applyFill="1" applyBorder="1" applyAlignment="1">
      <alignment horizontal="center"/>
    </xf>
    <xf numFmtId="0" fontId="8" fillId="0" borderId="0" xfId="3" applyNumberFormat="1" applyFont="1" applyFill="1" applyBorder="1" applyAlignment="1">
      <alignment horizontal="center"/>
    </xf>
    <xf numFmtId="0" fontId="6" fillId="0" borderId="0" xfId="3" applyNumberFormat="1" applyFont="1" applyAlignment="1"/>
    <xf numFmtId="164" fontId="11" fillId="0" borderId="0" xfId="3" applyFont="1" applyFill="1"/>
    <xf numFmtId="164" fontId="11" fillId="0" borderId="0" xfId="3" applyFont="1" applyFill="1" applyAlignment="1" applyProtection="1"/>
    <xf numFmtId="164" fontId="8" fillId="0" borderId="0" xfId="3" applyFont="1" applyFill="1" applyAlignment="1" applyProtection="1"/>
    <xf numFmtId="164" fontId="5" fillId="0" borderId="0" xfId="3" quotePrefix="1" applyFont="1" applyFill="1" applyBorder="1" applyAlignment="1" applyProtection="1">
      <alignment horizontal="left"/>
    </xf>
    <xf numFmtId="168" fontId="5" fillId="0" borderId="11" xfId="3" applyNumberFormat="1" applyFont="1" applyFill="1" applyBorder="1" applyAlignment="1" applyProtection="1">
      <alignment horizontal="right"/>
    </xf>
    <xf numFmtId="168" fontId="5" fillId="0" borderId="12" xfId="3" applyNumberFormat="1" applyFont="1" applyFill="1" applyBorder="1" applyAlignment="1" applyProtection="1">
      <alignment horizontal="right"/>
    </xf>
    <xf numFmtId="168" fontId="5" fillId="0" borderId="13" xfId="3" applyNumberFormat="1" applyFont="1" applyFill="1" applyBorder="1" applyAlignment="1" applyProtection="1">
      <alignment horizontal="right"/>
    </xf>
    <xf numFmtId="168" fontId="5" fillId="0" borderId="14" xfId="3" applyNumberFormat="1" applyFont="1" applyFill="1" applyBorder="1" applyAlignment="1" applyProtection="1">
      <alignment horizontal="right"/>
    </xf>
    <xf numFmtId="164" fontId="6" fillId="2" borderId="0" xfId="3" applyFont="1" applyFill="1"/>
    <xf numFmtId="164" fontId="8" fillId="2" borderId="0" xfId="3" applyFont="1" applyFill="1" applyAlignment="1" applyProtection="1">
      <alignment horizontal="center"/>
    </xf>
    <xf numFmtId="168" fontId="8" fillId="2" borderId="2" xfId="3" applyNumberFormat="1" applyFont="1" applyFill="1" applyBorder="1" applyAlignment="1" applyProtection="1">
      <alignment horizontal="right"/>
    </xf>
    <xf numFmtId="168" fontId="8" fillId="3" borderId="2" xfId="3" applyNumberFormat="1" applyFont="1" applyFill="1" applyBorder="1" applyAlignment="1" applyProtection="1">
      <alignment horizontal="right"/>
    </xf>
    <xf numFmtId="168" fontId="11" fillId="2" borderId="0" xfId="3" applyNumberFormat="1" applyFont="1" applyFill="1" applyBorder="1" applyAlignment="1" applyProtection="1">
      <alignment horizontal="right"/>
    </xf>
    <xf numFmtId="168" fontId="6" fillId="2" borderId="4" xfId="3" applyNumberFormat="1" applyFont="1" applyFill="1" applyBorder="1" applyAlignment="1" applyProtection="1">
      <alignment horizontal="right"/>
    </xf>
    <xf numFmtId="164" fontId="8" fillId="2" borderId="3" xfId="3" applyFont="1" applyFill="1" applyBorder="1" applyAlignment="1" applyProtection="1">
      <alignment horizontal="center"/>
    </xf>
    <xf numFmtId="0" fontId="8" fillId="2" borderId="0" xfId="3" applyNumberFormat="1" applyFont="1" applyFill="1" applyBorder="1" applyAlignment="1" applyProtection="1">
      <alignment horizontal="center"/>
    </xf>
    <xf numFmtId="164" fontId="6" fillId="2" borderId="0" xfId="3" applyNumberFormat="1" applyFont="1" applyFill="1" applyAlignment="1" applyProtection="1"/>
    <xf numFmtId="164" fontId="6" fillId="2" borderId="0" xfId="3" applyNumberFormat="1" applyFont="1" applyFill="1" applyAlignment="1"/>
    <xf numFmtId="164" fontId="8" fillId="0" borderId="0" xfId="3" applyFont="1" applyFill="1" applyBorder="1" applyAlignment="1" applyProtection="1">
      <alignment horizontal="center"/>
    </xf>
    <xf numFmtId="168" fontId="6" fillId="0" borderId="2" xfId="3" applyNumberFormat="1" applyFont="1" applyFill="1" applyBorder="1" applyAlignment="1" applyProtection="1">
      <alignment horizontal="right"/>
    </xf>
    <xf numFmtId="168" fontId="4" fillId="0" borderId="6" xfId="3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68" fontId="6" fillId="0" borderId="4" xfId="3" applyNumberFormat="1" applyFont="1" applyFill="1" applyBorder="1" applyAlignment="1" applyProtection="1">
      <alignment horizontal="right"/>
    </xf>
    <xf numFmtId="164" fontId="6" fillId="0" borderId="0" xfId="3" applyNumberFormat="1" applyFont="1" applyFill="1" applyAlignment="1"/>
    <xf numFmtId="164" fontId="5" fillId="0" borderId="0" xfId="3" applyFont="1" applyFill="1" applyBorder="1"/>
    <xf numFmtId="164" fontId="9" fillId="0" borderId="0" xfId="3" applyFont="1" applyFill="1" applyBorder="1" applyAlignment="1" applyProtection="1">
      <alignment horizontal="center"/>
    </xf>
    <xf numFmtId="168" fontId="5" fillId="0" borderId="15" xfId="3" applyNumberFormat="1" applyFont="1" applyFill="1" applyBorder="1" applyAlignment="1" applyProtection="1">
      <alignment horizontal="right"/>
    </xf>
    <xf numFmtId="168" fontId="5" fillId="0" borderId="8" xfId="3" applyNumberFormat="1" applyFont="1" applyFill="1" applyBorder="1" applyAlignment="1" applyProtection="1">
      <alignment horizontal="right"/>
    </xf>
    <xf numFmtId="168" fontId="5" fillId="0" borderId="9" xfId="3" applyNumberFormat="1" applyFont="1" applyFill="1" applyBorder="1" applyAlignment="1" applyProtection="1">
      <alignment horizontal="right"/>
    </xf>
    <xf numFmtId="168" fontId="5" fillId="0" borderId="10" xfId="3" applyNumberFormat="1" applyFont="1" applyFill="1" applyBorder="1" applyAlignment="1" applyProtection="1">
      <alignment horizontal="right"/>
    </xf>
    <xf numFmtId="164" fontId="9" fillId="0" borderId="3" xfId="3" applyFont="1" applyFill="1" applyBorder="1" applyAlignment="1" applyProtection="1">
      <alignment horizontal="center"/>
    </xf>
    <xf numFmtId="164" fontId="5" fillId="0" borderId="0" xfId="3" applyNumberFormat="1" applyFont="1" applyFill="1" applyBorder="1" applyAlignment="1" applyProtection="1">
      <alignment horizontal="left"/>
    </xf>
    <xf numFmtId="0" fontId="5" fillId="0" borderId="0" xfId="3" quotePrefix="1" applyNumberFormat="1" applyFont="1" applyFill="1" applyBorder="1" applyAlignment="1" applyProtection="1"/>
    <xf numFmtId="0" fontId="5" fillId="0" borderId="0" xfId="3" applyNumberFormat="1" applyFont="1" applyFill="1" applyBorder="1"/>
    <xf numFmtId="164" fontId="15" fillId="2" borderId="0" xfId="3" applyFont="1" applyFill="1" applyBorder="1" applyAlignment="1" applyProtection="1">
      <alignment horizontal="left"/>
    </xf>
    <xf numFmtId="164" fontId="14" fillId="2" borderId="0" xfId="3" quotePrefix="1" applyNumberFormat="1" applyFont="1" applyFill="1" applyBorder="1" applyAlignment="1" applyProtection="1"/>
    <xf numFmtId="0" fontId="13" fillId="0" borderId="0" xfId="0" applyFont="1" applyFill="1"/>
    <xf numFmtId="164" fontId="6" fillId="2" borderId="0" xfId="3" applyFont="1" applyFill="1" applyBorder="1"/>
    <xf numFmtId="164" fontId="8" fillId="2" borderId="0" xfId="3" applyFont="1" applyFill="1" applyBorder="1" applyAlignment="1" applyProtection="1">
      <alignment horizontal="center"/>
    </xf>
    <xf numFmtId="167" fontId="6" fillId="2" borderId="2" xfId="3" applyNumberFormat="1" applyFont="1" applyFill="1" applyBorder="1" applyAlignment="1" applyProtection="1">
      <alignment horizontal="right"/>
    </xf>
    <xf numFmtId="167" fontId="6" fillId="3" borderId="2" xfId="3" applyNumberFormat="1" applyFont="1" applyFill="1" applyBorder="1" applyAlignment="1" applyProtection="1">
      <alignment horizontal="right"/>
    </xf>
    <xf numFmtId="167" fontId="6" fillId="3" borderId="3" xfId="3" applyNumberFormat="1" applyFont="1" applyFill="1" applyBorder="1" applyAlignment="1" applyProtection="1">
      <alignment horizontal="right"/>
    </xf>
    <xf numFmtId="167" fontId="6" fillId="2" borderId="0" xfId="3" applyNumberFormat="1" applyFont="1" applyFill="1" applyBorder="1" applyAlignment="1" applyProtection="1">
      <alignment horizontal="right"/>
    </xf>
    <xf numFmtId="167" fontId="6" fillId="2" borderId="4" xfId="3" applyNumberFormat="1" applyFont="1" applyFill="1" applyBorder="1" applyAlignment="1" applyProtection="1">
      <alignment horizontal="right"/>
    </xf>
    <xf numFmtId="0" fontId="6" fillId="2" borderId="0" xfId="3" applyNumberFormat="1" applyFont="1" applyFill="1" applyBorder="1" applyAlignment="1"/>
    <xf numFmtId="0" fontId="6" fillId="2" borderId="0" xfId="3" applyNumberFormat="1" applyFont="1" applyFill="1" applyBorder="1"/>
    <xf numFmtId="0" fontId="4" fillId="2" borderId="0" xfId="0" applyFont="1" applyFill="1"/>
    <xf numFmtId="164" fontId="11" fillId="2" borderId="0" xfId="3" applyFont="1" applyFill="1" applyAlignment="1" applyProtection="1">
      <alignment horizontal="center"/>
    </xf>
    <xf numFmtId="168" fontId="4" fillId="2" borderId="2" xfId="1" applyNumberFormat="1" applyFont="1" applyFill="1" applyBorder="1"/>
    <xf numFmtId="168" fontId="4" fillId="3" borderId="2" xfId="1" applyNumberFormat="1" applyFont="1" applyFill="1" applyBorder="1"/>
    <xf numFmtId="168" fontId="4" fillId="3" borderId="3" xfId="1" applyNumberFormat="1" applyFont="1" applyFill="1" applyBorder="1"/>
    <xf numFmtId="168" fontId="4" fillId="2" borderId="0" xfId="1" applyNumberFormat="1" applyFont="1" applyFill="1" applyBorder="1"/>
    <xf numFmtId="168" fontId="4" fillId="2" borderId="4" xfId="1" applyNumberFormat="1" applyFont="1" applyFill="1" applyBorder="1"/>
    <xf numFmtId="0" fontId="4" fillId="2" borderId="0" xfId="0" applyNumberFormat="1" applyFont="1" applyFill="1" applyAlignment="1"/>
    <xf numFmtId="0" fontId="4" fillId="2" borderId="0" xfId="0" applyNumberFormat="1" applyFont="1" applyFill="1"/>
    <xf numFmtId="0" fontId="4" fillId="2" borderId="0" xfId="0" applyFont="1" applyFill="1" applyBorder="1"/>
    <xf numFmtId="168" fontId="4" fillId="2" borderId="3" xfId="1" applyNumberFormat="1" applyFont="1" applyFill="1" applyBorder="1"/>
    <xf numFmtId="168" fontId="4" fillId="0" borderId="2" xfId="1" applyNumberFormat="1" applyFont="1" applyFill="1" applyBorder="1"/>
    <xf numFmtId="168" fontId="4" fillId="0" borderId="3" xfId="1" applyNumberFormat="1" applyFont="1" applyFill="1" applyBorder="1"/>
    <xf numFmtId="168" fontId="4" fillId="0" borderId="0" xfId="1" applyNumberFormat="1" applyFont="1" applyFill="1" applyBorder="1"/>
    <xf numFmtId="168" fontId="4" fillId="0" borderId="4" xfId="1" applyNumberFormat="1" applyFont="1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/>
    <xf numFmtId="168" fontId="4" fillId="0" borderId="15" xfId="1" applyNumberFormat="1" applyFont="1" applyFill="1" applyBorder="1"/>
    <xf numFmtId="168" fontId="4" fillId="0" borderId="8" xfId="1" applyNumberFormat="1" applyFont="1" applyFill="1" applyBorder="1"/>
    <xf numFmtId="168" fontId="4" fillId="0" borderId="9" xfId="1" applyNumberFormat="1" applyFont="1" applyFill="1" applyBorder="1"/>
    <xf numFmtId="168" fontId="4" fillId="0" borderId="10" xfId="1" applyNumberFormat="1" applyFont="1" applyFill="1" applyBorder="1"/>
    <xf numFmtId="168" fontId="6" fillId="0" borderId="15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168" fontId="10" fillId="0" borderId="2" xfId="1" applyNumberFormat="1" applyFont="1" applyFill="1" applyBorder="1"/>
    <xf numFmtId="168" fontId="10" fillId="0" borderId="3" xfId="1" applyNumberFormat="1" applyFont="1" applyFill="1" applyBorder="1"/>
    <xf numFmtId="168" fontId="10" fillId="0" borderId="0" xfId="1" applyNumberFormat="1" applyFont="1" applyFill="1" applyBorder="1"/>
    <xf numFmtId="168" fontId="10" fillId="0" borderId="4" xfId="1" applyNumberFormat="1" applyFont="1" applyFill="1" applyBorder="1"/>
    <xf numFmtId="0" fontId="5" fillId="0" borderId="0" xfId="3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/>
    <xf numFmtId="0" fontId="11" fillId="0" borderId="0" xfId="0" applyFont="1" applyAlignment="1">
      <alignment horizontal="left" indent="2"/>
    </xf>
    <xf numFmtId="170" fontId="11" fillId="0" borderId="2" xfId="2" applyNumberFormat="1" applyFont="1" applyFill="1" applyBorder="1"/>
    <xf numFmtId="170" fontId="11" fillId="0" borderId="3" xfId="2" applyNumberFormat="1" applyFont="1" applyFill="1" applyBorder="1"/>
    <xf numFmtId="170" fontId="11" fillId="0" borderId="0" xfId="2" applyNumberFormat="1" applyFont="1" applyFill="1" applyBorder="1"/>
    <xf numFmtId="0" fontId="16" fillId="0" borderId="0" xfId="0" applyFont="1" applyFill="1"/>
    <xf numFmtId="168" fontId="16" fillId="0" borderId="5" xfId="1" applyNumberFormat="1" applyFont="1" applyFill="1" applyBorder="1"/>
    <xf numFmtId="168" fontId="16" fillId="0" borderId="6" xfId="1" applyNumberFormat="1" applyFont="1" applyFill="1" applyBorder="1"/>
    <xf numFmtId="168" fontId="16" fillId="0" borderId="1" xfId="1" applyNumberFormat="1" applyFont="1" applyFill="1" applyBorder="1"/>
    <xf numFmtId="168" fontId="16" fillId="0" borderId="7" xfId="1" applyNumberFormat="1" applyFont="1" applyFill="1" applyBorder="1"/>
    <xf numFmtId="0" fontId="16" fillId="0" borderId="0" xfId="0" applyNumberFormat="1" applyFont="1" applyFill="1" applyAlignment="1"/>
    <xf numFmtId="0" fontId="16" fillId="0" borderId="0" xfId="0" applyNumberFormat="1" applyFont="1" applyFill="1"/>
    <xf numFmtId="0" fontId="13" fillId="0" borderId="0" xfId="0" applyNumberFormat="1" applyFont="1" applyFill="1" applyAlignment="1"/>
    <xf numFmtId="0" fontId="4" fillId="0" borderId="0" xfId="0" applyNumberFormat="1" applyFont="1" applyFill="1"/>
    <xf numFmtId="0" fontId="10" fillId="0" borderId="0" xfId="0" applyFont="1" applyFill="1" applyAlignment="1">
      <alignment horizontal="left" indent="1"/>
    </xf>
    <xf numFmtId="0" fontId="10" fillId="0" borderId="0" xfId="0" applyNumberFormat="1" applyFont="1" applyFill="1" applyAlignment="1"/>
    <xf numFmtId="0" fontId="10" fillId="0" borderId="0" xfId="0" applyNumberFormat="1" applyFont="1" applyAlignment="1"/>
    <xf numFmtId="0" fontId="10" fillId="0" borderId="0" xfId="0" applyNumberFormat="1" applyFont="1"/>
    <xf numFmtId="0" fontId="4" fillId="0" borderId="0" xfId="0" applyNumberFormat="1" applyFont="1" applyFill="1" applyAlignment="1"/>
    <xf numFmtId="0" fontId="4" fillId="0" borderId="0" xfId="0" applyFont="1"/>
    <xf numFmtId="0" fontId="11" fillId="0" borderId="0" xfId="0" applyFont="1"/>
    <xf numFmtId="168" fontId="11" fillId="0" borderId="2" xfId="1" applyNumberFormat="1" applyFont="1" applyFill="1" applyBorder="1"/>
    <xf numFmtId="168" fontId="11" fillId="0" borderId="3" xfId="1" applyNumberFormat="1" applyFont="1" applyFill="1" applyBorder="1"/>
    <xf numFmtId="168" fontId="11" fillId="0" borderId="0" xfId="1" applyNumberFormat="1" applyFont="1" applyFill="1" applyBorder="1"/>
    <xf numFmtId="168" fontId="11" fillId="0" borderId="4" xfId="1" applyNumberFormat="1" applyFont="1" applyFill="1" applyBorder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/>
    <xf numFmtId="0" fontId="11" fillId="0" borderId="0" xfId="0" applyNumberFormat="1" applyFont="1" applyFill="1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164" fontId="5" fillId="0" borderId="0" xfId="3" applyFont="1"/>
    <xf numFmtId="164" fontId="5" fillId="0" borderId="0" xfId="3" applyFont="1" applyFill="1" applyAlignment="1" applyProtection="1">
      <alignment horizontal="center"/>
    </xf>
    <xf numFmtId="164" fontId="5" fillId="0" borderId="3" xfId="3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left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/>
    <xf numFmtId="164" fontId="5" fillId="2" borderId="0" xfId="3" applyFont="1" applyFill="1"/>
    <xf numFmtId="164" fontId="5" fillId="2" borderId="0" xfId="3" applyFont="1" applyFill="1" applyAlignment="1" applyProtection="1">
      <alignment horizontal="center"/>
    </xf>
    <xf numFmtId="168" fontId="10" fillId="2" borderId="2" xfId="1" applyNumberFormat="1" applyFont="1" applyFill="1" applyBorder="1"/>
    <xf numFmtId="168" fontId="10" fillId="3" borderId="2" xfId="1" applyNumberFormat="1" applyFont="1" applyFill="1" applyBorder="1"/>
    <xf numFmtId="168" fontId="10" fillId="3" borderId="3" xfId="1" applyNumberFormat="1" applyFont="1" applyFill="1" applyBorder="1"/>
    <xf numFmtId="168" fontId="10" fillId="2" borderId="0" xfId="1" applyNumberFormat="1" applyFont="1" applyFill="1" applyBorder="1"/>
    <xf numFmtId="168" fontId="10" fillId="2" borderId="4" xfId="1" applyNumberFormat="1" applyFont="1" applyFill="1" applyBorder="1"/>
    <xf numFmtId="168" fontId="10" fillId="2" borderId="3" xfId="1" applyNumberFormat="1" applyFont="1" applyFill="1" applyBorder="1"/>
    <xf numFmtId="164" fontId="5" fillId="2" borderId="3" xfId="3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left" indent="1"/>
    </xf>
    <xf numFmtId="0" fontId="10" fillId="2" borderId="0" xfId="0" applyNumberFormat="1" applyFont="1" applyFill="1" applyAlignment="1"/>
    <xf numFmtId="0" fontId="10" fillId="2" borderId="0" xfId="0" applyNumberFormat="1" applyFont="1" applyFill="1"/>
    <xf numFmtId="168" fontId="4" fillId="0" borderId="5" xfId="1" applyNumberFormat="1" applyFont="1" applyFill="1" applyBorder="1"/>
    <xf numFmtId="168" fontId="4" fillId="0" borderId="6" xfId="1" applyNumberFormat="1" applyFont="1" applyFill="1" applyBorder="1"/>
    <xf numFmtId="168" fontId="4" fillId="0" borderId="1" xfId="1" applyNumberFormat="1" applyFont="1" applyFill="1" applyBorder="1"/>
    <xf numFmtId="168" fontId="4" fillId="0" borderId="7" xfId="1" applyNumberFormat="1" applyFont="1" applyFill="1" applyBorder="1"/>
    <xf numFmtId="0" fontId="10" fillId="0" borderId="0" xfId="0" applyFont="1" applyBorder="1"/>
    <xf numFmtId="0" fontId="10" fillId="0" borderId="0" xfId="0" applyNumberFormat="1" applyFont="1" applyBorder="1"/>
    <xf numFmtId="0" fontId="11" fillId="0" borderId="0" xfId="0" applyFont="1" applyFill="1" applyAlignment="1">
      <alignment vertical="center"/>
    </xf>
    <xf numFmtId="0" fontId="14" fillId="2" borderId="0" xfId="0" applyFont="1" applyFill="1" applyBorder="1"/>
    <xf numFmtId="168" fontId="14" fillId="2" borderId="2" xfId="1" applyNumberFormat="1" applyFont="1" applyFill="1" applyBorder="1"/>
    <xf numFmtId="168" fontId="14" fillId="3" borderId="2" xfId="1" applyNumberFormat="1" applyFont="1" applyFill="1" applyBorder="1"/>
    <xf numFmtId="168" fontId="14" fillId="3" borderId="3" xfId="1" applyNumberFormat="1" applyFont="1" applyFill="1" applyBorder="1"/>
    <xf numFmtId="168" fontId="14" fillId="2" borderId="0" xfId="1" applyNumberFormat="1" applyFont="1" applyFill="1" applyBorder="1"/>
    <xf numFmtId="0" fontId="14" fillId="2" borderId="0" xfId="0" applyNumberFormat="1" applyFont="1" applyFill="1" applyAlignment="1"/>
    <xf numFmtId="0" fontId="14" fillId="2" borderId="0" xfId="0" applyNumberFormat="1" applyFont="1" applyFill="1" applyBorder="1"/>
    <xf numFmtId="0" fontId="14" fillId="2" borderId="0" xfId="0" applyFont="1" applyFill="1" applyBorder="1" applyAlignment="1">
      <alignment vertical="center"/>
    </xf>
    <xf numFmtId="164" fontId="14" fillId="2" borderId="0" xfId="3" applyFont="1" applyFill="1" applyBorder="1" applyAlignment="1">
      <alignment vertical="center"/>
    </xf>
    <xf numFmtId="164" fontId="14" fillId="2" borderId="0" xfId="3" applyFont="1" applyFill="1" applyBorder="1" applyAlignment="1" applyProtection="1">
      <alignment horizontal="center" vertical="center"/>
    </xf>
    <xf numFmtId="168" fontId="14" fillId="2" borderId="2" xfId="1" applyNumberFormat="1" applyFont="1" applyFill="1" applyBorder="1" applyAlignment="1">
      <alignment vertical="center"/>
    </xf>
    <xf numFmtId="168" fontId="14" fillId="3" borderId="2" xfId="1" applyNumberFormat="1" applyFont="1" applyFill="1" applyBorder="1" applyAlignment="1">
      <alignment vertical="center"/>
    </xf>
    <xf numFmtId="168" fontId="14" fillId="3" borderId="3" xfId="1" applyNumberFormat="1" applyFont="1" applyFill="1" applyBorder="1" applyAlignment="1">
      <alignment vertical="center"/>
    </xf>
    <xf numFmtId="168" fontId="14" fillId="2" borderId="0" xfId="1" applyNumberFormat="1" applyFont="1" applyFill="1" applyBorder="1" applyAlignment="1">
      <alignment vertical="center"/>
    </xf>
    <xf numFmtId="168" fontId="14" fillId="2" borderId="4" xfId="1" applyNumberFormat="1" applyFont="1" applyFill="1" applyBorder="1" applyAlignment="1">
      <alignment vertical="center"/>
    </xf>
    <xf numFmtId="164" fontId="14" fillId="2" borderId="3" xfId="3" applyFont="1" applyFill="1" applyBorder="1" applyAlignment="1" applyProtection="1">
      <alignment horizontal="center" vertical="center"/>
    </xf>
    <xf numFmtId="0" fontId="14" fillId="2" borderId="0" xfId="3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4" fillId="0" borderId="0" xfId="0" applyFont="1" applyFill="1" applyAlignment="1"/>
    <xf numFmtId="0" fontId="14" fillId="0" borderId="0" xfId="0" applyFont="1" applyFill="1" applyBorder="1" applyAlignment="1">
      <alignment vertical="center"/>
    </xf>
    <xf numFmtId="164" fontId="14" fillId="0" borderId="0" xfId="3" applyFont="1" applyFill="1" applyBorder="1" applyAlignment="1">
      <alignment vertical="center"/>
    </xf>
    <xf numFmtId="164" fontId="14" fillId="0" borderId="0" xfId="3" applyFont="1" applyFill="1" applyBorder="1" applyAlignment="1" applyProtection="1">
      <alignment horizontal="center" vertical="center"/>
    </xf>
    <xf numFmtId="168" fontId="14" fillId="0" borderId="2" xfId="1" applyNumberFormat="1" applyFont="1" applyFill="1" applyBorder="1" applyAlignment="1">
      <alignment vertical="center"/>
    </xf>
    <xf numFmtId="168" fontId="14" fillId="0" borderId="3" xfId="1" applyNumberFormat="1" applyFont="1" applyFill="1" applyBorder="1" applyAlignment="1">
      <alignment vertical="center"/>
    </xf>
    <xf numFmtId="168" fontId="14" fillId="0" borderId="0" xfId="1" applyNumberFormat="1" applyFont="1" applyFill="1" applyBorder="1" applyAlignment="1">
      <alignment vertical="center"/>
    </xf>
    <xf numFmtId="168" fontId="14" fillId="0" borderId="4" xfId="1" applyNumberFormat="1" applyFont="1" applyFill="1" applyBorder="1" applyAlignment="1">
      <alignment vertical="center"/>
    </xf>
    <xf numFmtId="164" fontId="14" fillId="0" borderId="3" xfId="3" applyFont="1" applyFill="1" applyBorder="1" applyAlignment="1" applyProtection="1">
      <alignment horizontal="center" vertical="center"/>
    </xf>
    <xf numFmtId="0" fontId="14" fillId="0" borderId="0" xfId="3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64" fontId="6" fillId="0" borderId="16" xfId="3" applyFont="1" applyBorder="1" applyAlignment="1">
      <alignment vertical="center"/>
    </xf>
    <xf numFmtId="164" fontId="8" fillId="0" borderId="16" xfId="3" applyFont="1" applyFill="1" applyBorder="1" applyAlignment="1" applyProtection="1">
      <alignment horizontal="center" vertical="center"/>
    </xf>
    <xf numFmtId="171" fontId="11" fillId="0" borderId="17" xfId="1" applyNumberFormat="1" applyFont="1" applyFill="1" applyBorder="1" applyAlignment="1">
      <alignment vertical="center"/>
    </xf>
    <xf numFmtId="171" fontId="11" fillId="0" borderId="18" xfId="1" applyNumberFormat="1" applyFont="1" applyFill="1" applyBorder="1" applyAlignment="1">
      <alignment vertical="center"/>
    </xf>
    <xf numFmtId="171" fontId="11" fillId="0" borderId="16" xfId="1" applyNumberFormat="1" applyFont="1" applyFill="1" applyBorder="1" applyAlignment="1">
      <alignment vertical="center"/>
    </xf>
    <xf numFmtId="171" fontId="11" fillId="0" borderId="19" xfId="1" applyNumberFormat="1" applyFont="1" applyFill="1" applyBorder="1" applyAlignment="1">
      <alignment vertical="center"/>
    </xf>
    <xf numFmtId="164" fontId="8" fillId="0" borderId="18" xfId="3" applyFont="1" applyFill="1" applyBorder="1" applyAlignment="1" applyProtection="1">
      <alignment horizontal="center" vertical="center"/>
    </xf>
    <xf numFmtId="0" fontId="8" fillId="0" borderId="16" xfId="3" applyNumberFormat="1" applyFont="1" applyFill="1" applyBorder="1" applyAlignment="1" applyProtection="1">
      <alignment horizontal="left" vertical="center"/>
    </xf>
    <xf numFmtId="0" fontId="11" fillId="0" borderId="16" xfId="0" applyNumberFormat="1" applyFont="1" applyBorder="1" applyAlignment="1">
      <alignment vertical="center"/>
    </xf>
    <xf numFmtId="164" fontId="6" fillId="0" borderId="0" xfId="3" applyFont="1" applyFill="1" applyBorder="1" applyAlignment="1">
      <alignment vertical="center"/>
    </xf>
    <xf numFmtId="164" fontId="8" fillId="0" borderId="0" xfId="3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>
      <alignment vertical="center"/>
    </xf>
    <xf numFmtId="172" fontId="4" fillId="0" borderId="4" xfId="1" applyNumberFormat="1" applyFont="1" applyFill="1" applyBorder="1" applyAlignment="1">
      <alignment vertical="center"/>
    </xf>
    <xf numFmtId="172" fontId="4" fillId="0" borderId="2" xfId="1" applyNumberFormat="1" applyFont="1" applyFill="1" applyBorder="1" applyAlignment="1">
      <alignment vertical="center"/>
    </xf>
    <xf numFmtId="172" fontId="6" fillId="0" borderId="2" xfId="3" applyNumberFormat="1" applyFont="1" applyFill="1" applyBorder="1" applyAlignment="1" applyProtection="1">
      <alignment horizontal="right" vertical="center"/>
    </xf>
    <xf numFmtId="164" fontId="8" fillId="0" borderId="3" xfId="3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2" fontId="4" fillId="0" borderId="3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/>
    <xf numFmtId="172" fontId="11" fillId="0" borderId="4" xfId="1" applyNumberFormat="1" applyFont="1" applyFill="1" applyBorder="1" applyAlignment="1">
      <alignment vertical="center"/>
    </xf>
    <xf numFmtId="0" fontId="6" fillId="0" borderId="9" xfId="3" applyNumberFormat="1" applyFont="1" applyFill="1" applyBorder="1" applyAlignment="1" applyProtection="1">
      <alignment horizontal="left" vertical="center"/>
    </xf>
    <xf numFmtId="172" fontId="6" fillId="0" borderId="0" xfId="3" applyNumberFormat="1" applyFont="1" applyFill="1" applyBorder="1" applyAlignment="1" applyProtection="1">
      <alignment horizontal="right" vertical="center"/>
    </xf>
    <xf numFmtId="168" fontId="11" fillId="0" borderId="0" xfId="1" applyNumberFormat="1" applyFont="1" applyFill="1" applyBorder="1" applyAlignment="1">
      <alignment vertical="center"/>
    </xf>
    <xf numFmtId="168" fontId="11" fillId="0" borderId="2" xfId="1" applyNumberFormat="1" applyFont="1" applyFill="1" applyBorder="1" applyAlignment="1">
      <alignment vertical="center"/>
    </xf>
    <xf numFmtId="168" fontId="11" fillId="0" borderId="3" xfId="1" applyNumberFormat="1" applyFont="1" applyFill="1" applyBorder="1" applyAlignment="1">
      <alignment vertical="center"/>
    </xf>
    <xf numFmtId="168" fontId="8" fillId="0" borderId="0" xfId="3" applyNumberFormat="1" applyFont="1" applyFill="1" applyBorder="1" applyAlignment="1" applyProtection="1">
      <alignment horizontal="left" vertical="center"/>
    </xf>
    <xf numFmtId="168" fontId="11" fillId="0" borderId="5" xfId="1" applyNumberFormat="1" applyFont="1" applyFill="1" applyBorder="1" applyAlignment="1">
      <alignment vertical="center"/>
    </xf>
    <xf numFmtId="168" fontId="11" fillId="0" borderId="6" xfId="1" applyNumberFormat="1" applyFont="1" applyFill="1" applyBorder="1" applyAlignment="1">
      <alignment vertical="center"/>
    </xf>
    <xf numFmtId="168" fontId="11" fillId="0" borderId="1" xfId="1" applyNumberFormat="1" applyFont="1" applyFill="1" applyBorder="1" applyAlignment="1">
      <alignment vertical="center"/>
    </xf>
    <xf numFmtId="168" fontId="11" fillId="0" borderId="7" xfId="1" applyNumberFormat="1" applyFont="1" applyFill="1" applyBorder="1"/>
    <xf numFmtId="168" fontId="14" fillId="0" borderId="6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8" fontId="14" fillId="0" borderId="1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5" fillId="0" borderId="0" xfId="3" applyFont="1" applyFill="1" applyBorder="1" applyAlignment="1">
      <alignment vertical="center"/>
    </xf>
    <xf numFmtId="164" fontId="9" fillId="0" borderId="0" xfId="3" applyFont="1" applyFill="1" applyBorder="1" applyAlignment="1" applyProtection="1">
      <alignment horizontal="center" vertical="center"/>
    </xf>
    <xf numFmtId="172" fontId="10" fillId="0" borderId="0" xfId="1" applyNumberFormat="1" applyFont="1" applyFill="1" applyBorder="1" applyAlignment="1">
      <alignment vertical="center"/>
    </xf>
    <xf numFmtId="172" fontId="5" fillId="0" borderId="0" xfId="3" applyNumberFormat="1" applyFont="1" applyFill="1" applyBorder="1" applyAlignment="1" applyProtection="1">
      <alignment horizontal="right" vertical="center"/>
    </xf>
    <xf numFmtId="0" fontId="9" fillId="0" borderId="0" xfId="3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68" fontId="15" fillId="0" borderId="13" xfId="1" applyNumberFormat="1" applyFont="1" applyFill="1" applyBorder="1" applyAlignment="1">
      <alignment vertical="center"/>
    </xf>
    <xf numFmtId="168" fontId="13" fillId="0" borderId="13" xfId="1" applyNumberFormat="1" applyFont="1" applyFill="1" applyBorder="1" applyAlignment="1">
      <alignment vertical="center"/>
    </xf>
    <xf numFmtId="168" fontId="15" fillId="0" borderId="14" xfId="1" applyNumberFormat="1" applyFont="1" applyFill="1" applyBorder="1" applyAlignment="1">
      <alignment vertical="center"/>
    </xf>
    <xf numFmtId="168" fontId="13" fillId="0" borderId="5" xfId="1" applyNumberFormat="1" applyFont="1" applyFill="1" applyBorder="1" applyAlignment="1">
      <alignment vertical="center"/>
    </xf>
    <xf numFmtId="168" fontId="13" fillId="0" borderId="1" xfId="1" applyNumberFormat="1" applyFont="1" applyFill="1" applyBorder="1" applyAlignment="1">
      <alignment vertical="center"/>
    </xf>
    <xf numFmtId="168" fontId="13" fillId="0" borderId="7" xfId="1" applyNumberFormat="1" applyFont="1" applyFill="1" applyBorder="1" applyAlignment="1">
      <alignment vertical="center"/>
    </xf>
    <xf numFmtId="168" fontId="15" fillId="0" borderId="6" xfId="1" applyNumberFormat="1" applyFont="1" applyFill="1" applyBorder="1" applyAlignment="1">
      <alignment vertical="center"/>
    </xf>
    <xf numFmtId="164" fontId="6" fillId="0" borderId="13" xfId="3" applyFont="1" applyBorder="1"/>
    <xf numFmtId="168" fontId="9" fillId="0" borderId="13" xfId="3" applyNumberFormat="1" applyFont="1" applyFill="1" applyBorder="1" applyAlignment="1" applyProtection="1">
      <alignment horizontal="left" vertical="center"/>
    </xf>
    <xf numFmtId="168" fontId="15" fillId="0" borderId="1" xfId="1" applyNumberFormat="1" applyFont="1" applyFill="1" applyBorder="1" applyAlignment="1">
      <alignment vertical="center"/>
    </xf>
    <xf numFmtId="0" fontId="6" fillId="0" borderId="0" xfId="3" applyNumberFormat="1" applyFont="1" applyFill="1" applyBorder="1"/>
    <xf numFmtId="164" fontId="8" fillId="0" borderId="0" xfId="3" applyFont="1" applyFill="1" applyBorder="1" applyAlignment="1" applyProtection="1">
      <alignment horizontal="left"/>
    </xf>
    <xf numFmtId="164" fontId="8" fillId="0" borderId="0" xfId="3" quotePrefix="1" applyFont="1" applyFill="1" applyBorder="1" applyAlignment="1" applyProtection="1">
      <alignment horizontal="left"/>
    </xf>
    <xf numFmtId="164" fontId="8" fillId="0" borderId="0" xfId="3" quotePrefix="1" applyFont="1" applyFill="1" applyBorder="1" applyAlignment="1" applyProtection="1">
      <alignment horizontal="center"/>
    </xf>
    <xf numFmtId="164" fontId="6" fillId="0" borderId="0" xfId="3" applyFont="1" applyAlignment="1">
      <alignment horizontal="center"/>
    </xf>
    <xf numFmtId="0" fontId="4" fillId="0" borderId="0" xfId="3" applyNumberFormat="1" applyFont="1" applyBorder="1" applyAlignment="1">
      <alignment horizontal="center"/>
    </xf>
    <xf numFmtId="0" fontId="6" fillId="0" borderId="0" xfId="3" applyNumberFormat="1" applyFont="1" applyBorder="1"/>
    <xf numFmtId="0" fontId="6" fillId="0" borderId="0" xfId="3" applyNumberFormat="1" applyFont="1" applyBorder="1" applyAlignment="1">
      <alignment horizontal="center"/>
    </xf>
    <xf numFmtId="164" fontId="8" fillId="0" borderId="0" xfId="3" applyFont="1" applyFill="1" applyBorder="1" applyAlignment="1">
      <alignment horizontal="left"/>
    </xf>
    <xf numFmtId="164" fontId="6" fillId="0" borderId="0" xfId="3" applyFont="1" applyFill="1" applyAlignment="1">
      <alignment horizontal="center"/>
    </xf>
    <xf numFmtId="0" fontId="6" fillId="0" borderId="0" xfId="3" applyNumberFormat="1" applyFont="1"/>
    <xf numFmtId="164" fontId="8" fillId="0" borderId="0" xfId="3" quotePrefix="1" applyFont="1"/>
    <xf numFmtId="164" fontId="8" fillId="0" borderId="0" xfId="3" applyFont="1" applyFill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164" fontId="8" fillId="0" borderId="0" xfId="3" applyFont="1" applyFill="1" applyBorder="1" applyAlignment="1" applyProtection="1"/>
    <xf numFmtId="0" fontId="4" fillId="0" borderId="0" xfId="0" applyNumberFormat="1" applyFont="1"/>
    <xf numFmtId="0" fontId="17" fillId="0" borderId="0" xfId="0" applyFont="1" applyFill="1"/>
    <xf numFmtId="164" fontId="5" fillId="0" borderId="2" xfId="3" quotePrefix="1" applyFont="1" applyBorder="1" applyAlignment="1" applyProtection="1">
      <alignment horizontal="center" vertical="center"/>
    </xf>
    <xf numFmtId="168" fontId="10" fillId="0" borderId="15" xfId="3" applyNumberFormat="1" applyFont="1" applyFill="1" applyBorder="1" applyAlignment="1" applyProtection="1">
      <alignment horizontal="right"/>
    </xf>
    <xf numFmtId="172" fontId="11" fillId="0" borderId="0" xfId="1" applyNumberFormat="1" applyFont="1" applyFill="1" applyBorder="1" applyAlignment="1">
      <alignment vertical="center"/>
    </xf>
    <xf numFmtId="164" fontId="5" fillId="0" borderId="15" xfId="3" applyFont="1" applyBorder="1" applyAlignment="1" applyProtection="1">
      <alignment horizontal="center" vertical="center"/>
    </xf>
    <xf numFmtId="164" fontId="6" fillId="0" borderId="2" xfId="3" applyFont="1" applyFill="1" applyBorder="1"/>
    <xf numFmtId="164" fontId="4" fillId="0" borderId="2" xfId="3" applyFont="1" applyBorder="1"/>
    <xf numFmtId="164" fontId="11" fillId="0" borderId="2" xfId="3" applyFont="1" applyFill="1" applyBorder="1" applyAlignment="1" applyProtection="1">
      <alignment horizontal="center"/>
    </xf>
    <xf numFmtId="164" fontId="14" fillId="2" borderId="2" xfId="3" applyFont="1" applyFill="1" applyBorder="1" applyAlignment="1" applyProtection="1">
      <alignment horizontal="center"/>
    </xf>
    <xf numFmtId="164" fontId="8" fillId="0" borderId="2" xfId="3" applyFont="1" applyFill="1" applyBorder="1" applyAlignment="1" applyProtection="1">
      <alignment horizontal="center"/>
    </xf>
    <xf numFmtId="164" fontId="8" fillId="2" borderId="2" xfId="3" applyFont="1" applyFill="1" applyBorder="1" applyAlignment="1" applyProtection="1">
      <alignment horizontal="center"/>
    </xf>
    <xf numFmtId="164" fontId="11" fillId="2" borderId="2" xfId="3" applyFont="1" applyFill="1" applyBorder="1" applyAlignment="1" applyProtection="1">
      <alignment horizontal="center"/>
    </xf>
    <xf numFmtId="172" fontId="11" fillId="0" borderId="2" xfId="1" applyNumberFormat="1" applyFont="1" applyFill="1" applyBorder="1" applyAlignment="1">
      <alignment vertical="center"/>
    </xf>
    <xf numFmtId="164" fontId="8" fillId="2" borderId="10" xfId="3" applyFont="1" applyFill="1" applyBorder="1" applyAlignment="1" applyProtection="1">
      <alignment horizontal="center"/>
    </xf>
    <xf numFmtId="164" fontId="8" fillId="0" borderId="7" xfId="3" applyFont="1" applyFill="1" applyBorder="1" applyAlignment="1" applyProtection="1">
      <alignment horizontal="center"/>
    </xf>
    <xf numFmtId="164" fontId="6" fillId="0" borderId="7" xfId="3" applyFont="1" applyBorder="1"/>
    <xf numFmtId="164" fontId="6" fillId="0" borderId="15" xfId="3" applyFont="1" applyFill="1" applyBorder="1"/>
    <xf numFmtId="164" fontId="6" fillId="0" borderId="5" xfId="3" applyFont="1" applyBorder="1"/>
    <xf numFmtId="164" fontId="8" fillId="2" borderId="15" xfId="3" applyFont="1" applyFill="1" applyBorder="1" applyAlignment="1" applyProtection="1">
      <alignment horizontal="center"/>
    </xf>
    <xf numFmtId="164" fontId="8" fillId="0" borderId="5" xfId="3" applyFont="1" applyFill="1" applyBorder="1" applyAlignment="1" applyProtection="1">
      <alignment horizontal="center"/>
    </xf>
    <xf numFmtId="164" fontId="5" fillId="2" borderId="2" xfId="3" applyFont="1" applyFill="1" applyBorder="1" applyAlignment="1" applyProtection="1">
      <alignment horizontal="center"/>
    </xf>
    <xf numFmtId="164" fontId="14" fillId="0" borderId="2" xfId="3" applyFont="1" applyFill="1" applyBorder="1" applyAlignment="1" applyProtection="1">
      <alignment horizontal="center" vertical="center"/>
    </xf>
    <xf numFmtId="164" fontId="11" fillId="0" borderId="7" xfId="3" applyFont="1" applyFill="1" applyBorder="1" applyAlignment="1" applyProtection="1">
      <alignment horizontal="center"/>
    </xf>
    <xf numFmtId="164" fontId="8" fillId="0" borderId="10" xfId="3" applyFont="1" applyFill="1" applyBorder="1" applyAlignment="1" applyProtection="1">
      <alignment horizontal="center"/>
    </xf>
    <xf numFmtId="164" fontId="8" fillId="0" borderId="4" xfId="3" applyFont="1" applyFill="1" applyBorder="1" applyAlignment="1" applyProtection="1">
      <alignment horizontal="center"/>
    </xf>
    <xf numFmtId="164" fontId="5" fillId="0" borderId="4" xfId="3" applyFont="1" applyBorder="1" applyAlignment="1" applyProtection="1">
      <alignment horizontal="center" vertical="center"/>
    </xf>
    <xf numFmtId="168" fontId="10" fillId="0" borderId="5" xfId="3" applyNumberFormat="1" applyFont="1" applyFill="1" applyBorder="1" applyAlignment="1" applyProtection="1">
      <alignment horizontal="right"/>
    </xf>
    <xf numFmtId="164" fontId="5" fillId="0" borderId="4" xfId="3" quotePrefix="1" applyFont="1" applyBorder="1" applyAlignment="1" applyProtection="1">
      <alignment horizontal="center" vertical="center"/>
    </xf>
    <xf numFmtId="168" fontId="10" fillId="0" borderId="7" xfId="3" applyNumberFormat="1" applyFont="1" applyFill="1" applyBorder="1" applyAlignment="1" applyProtection="1">
      <alignment horizontal="right"/>
    </xf>
    <xf numFmtId="168" fontId="10" fillId="0" borderId="10" xfId="3" applyNumberFormat="1" applyFont="1" applyFill="1" applyBorder="1" applyAlignment="1" applyProtection="1">
      <alignment horizontal="right"/>
    </xf>
    <xf numFmtId="170" fontId="11" fillId="0" borderId="4" xfId="2" applyNumberFormat="1" applyFont="1" applyFill="1" applyBorder="1"/>
    <xf numFmtId="168" fontId="14" fillId="2" borderId="4" xfId="1" applyNumberFormat="1" applyFont="1" applyFill="1" applyBorder="1"/>
    <xf numFmtId="168" fontId="11" fillId="0" borderId="4" xfId="1" applyNumberFormat="1" applyFont="1" applyFill="1" applyBorder="1" applyAlignment="1">
      <alignment vertical="center"/>
    </xf>
    <xf numFmtId="168" fontId="11" fillId="0" borderId="7" xfId="1" applyNumberFormat="1" applyFont="1" applyFill="1" applyBorder="1" applyAlignment="1">
      <alignment vertical="center"/>
    </xf>
    <xf numFmtId="164" fontId="6" fillId="0" borderId="4" xfId="3" applyFont="1" applyFill="1" applyBorder="1"/>
    <xf numFmtId="164" fontId="4" fillId="0" borderId="4" xfId="3" applyFont="1" applyBorder="1"/>
    <xf numFmtId="164" fontId="11" fillId="0" borderId="4" xfId="3" applyFont="1" applyFill="1" applyBorder="1" applyAlignment="1" applyProtection="1">
      <alignment horizontal="center"/>
    </xf>
    <xf numFmtId="164" fontId="11" fillId="2" borderId="4" xfId="3" applyFont="1" applyFill="1" applyBorder="1" applyAlignment="1" applyProtection="1">
      <alignment horizontal="center"/>
    </xf>
    <xf numFmtId="164" fontId="13" fillId="0" borderId="4" xfId="3" applyFont="1" applyFill="1" applyBorder="1" applyAlignment="1" applyProtection="1">
      <alignment horizontal="center"/>
    </xf>
    <xf numFmtId="164" fontId="14" fillId="2" borderId="4" xfId="3" applyFont="1" applyFill="1" applyBorder="1" applyAlignment="1" applyProtection="1">
      <alignment horizontal="center"/>
    </xf>
    <xf numFmtId="164" fontId="8" fillId="0" borderId="4" xfId="3" applyFont="1" applyFill="1" applyBorder="1" applyAlignment="1">
      <alignment horizontal="center"/>
    </xf>
    <xf numFmtId="164" fontId="8" fillId="2" borderId="4" xfId="3" applyFont="1" applyFill="1" applyBorder="1" applyAlignment="1" applyProtection="1">
      <alignment horizontal="center"/>
    </xf>
    <xf numFmtId="164" fontId="5" fillId="2" borderId="4" xfId="3" applyFont="1" applyFill="1" applyBorder="1" applyAlignment="1" applyProtection="1">
      <alignment horizontal="center"/>
    </xf>
    <xf numFmtId="164" fontId="14" fillId="2" borderId="4" xfId="3" applyFont="1" applyFill="1" applyBorder="1" applyAlignment="1" applyProtection="1">
      <alignment horizontal="center" vertical="center"/>
    </xf>
    <xf numFmtId="164" fontId="14" fillId="0" borderId="4" xfId="3" applyFont="1" applyFill="1" applyBorder="1" applyAlignment="1" applyProtection="1">
      <alignment horizontal="center" vertical="center"/>
    </xf>
    <xf numFmtId="168" fontId="15" fillId="0" borderId="11" xfId="1" applyNumberFormat="1" applyFont="1" applyFill="1" applyBorder="1" applyAlignment="1">
      <alignment vertical="center"/>
    </xf>
    <xf numFmtId="164" fontId="8" fillId="0" borderId="15" xfId="3" applyFont="1" applyFill="1" applyBorder="1" applyAlignment="1" applyProtection="1">
      <alignment horizontal="center"/>
    </xf>
    <xf numFmtId="164" fontId="14" fillId="2" borderId="2" xfId="3" applyFont="1" applyFill="1" applyBorder="1" applyAlignment="1" applyProtection="1">
      <alignment horizontal="center" vertical="center"/>
    </xf>
    <xf numFmtId="164" fontId="13" fillId="0" borderId="10" xfId="3" applyFont="1" applyFill="1" applyBorder="1" applyAlignment="1" applyProtection="1">
      <alignment horizontal="center"/>
    </xf>
    <xf numFmtId="164" fontId="8" fillId="0" borderId="14" xfId="3" applyFont="1" applyFill="1" applyBorder="1" applyAlignment="1" applyProtection="1">
      <alignment horizontal="center"/>
    </xf>
    <xf numFmtId="164" fontId="6" fillId="0" borderId="10" xfId="3" applyFont="1" applyFill="1" applyBorder="1"/>
    <xf numFmtId="164" fontId="8" fillId="0" borderId="4" xfId="3" applyFont="1" applyFill="1" applyBorder="1" applyAlignment="1" applyProtection="1">
      <alignment horizontal="right"/>
    </xf>
    <xf numFmtId="164" fontId="11" fillId="0" borderId="4" xfId="3" applyFont="1" applyFill="1" applyBorder="1" applyAlignment="1" applyProtection="1">
      <alignment horizontal="right"/>
    </xf>
    <xf numFmtId="164" fontId="11" fillId="0" borderId="7" xfId="3" applyFont="1" applyFill="1" applyBorder="1" applyAlignment="1" applyProtection="1">
      <alignment horizontal="right"/>
    </xf>
    <xf numFmtId="164" fontId="13" fillId="0" borderId="10" xfId="3" applyFont="1" applyFill="1" applyBorder="1" applyAlignment="1" applyProtection="1">
      <alignment horizontal="right"/>
    </xf>
    <xf numFmtId="164" fontId="13" fillId="0" borderId="4" xfId="3" applyFont="1" applyFill="1" applyBorder="1" applyAlignment="1" applyProtection="1">
      <alignment horizontal="right"/>
    </xf>
    <xf numFmtId="164" fontId="13" fillId="0" borderId="0" xfId="3" applyFont="1" applyFill="1" applyBorder="1"/>
    <xf numFmtId="164" fontId="11" fillId="0" borderId="0" xfId="3" applyFont="1" applyFill="1" applyBorder="1"/>
    <xf numFmtId="170" fontId="11" fillId="0" borderId="7" xfId="2" applyNumberFormat="1" applyFont="1" applyFill="1" applyBorder="1"/>
    <xf numFmtId="170" fontId="11" fillId="0" borderId="5" xfId="2" applyNumberFormat="1" applyFont="1" applyFill="1" applyBorder="1"/>
    <xf numFmtId="170" fontId="11" fillId="0" borderId="6" xfId="2" applyNumberFormat="1" applyFont="1" applyFill="1" applyBorder="1"/>
    <xf numFmtId="170" fontId="11" fillId="0" borderId="1" xfId="2" applyNumberFormat="1" applyFont="1" applyFill="1" applyBorder="1"/>
    <xf numFmtId="0" fontId="13" fillId="0" borderId="0" xfId="3" applyNumberFormat="1" applyFont="1" applyFill="1" applyBorder="1" applyAlignment="1" applyProtection="1">
      <alignment horizontal="center"/>
    </xf>
    <xf numFmtId="164" fontId="11" fillId="0" borderId="0" xfId="3" quotePrefix="1" applyNumberFormat="1" applyFont="1" applyFill="1" applyBorder="1" applyAlignment="1" applyProtection="1"/>
    <xf numFmtId="0" fontId="13" fillId="0" borderId="0" xfId="3" applyNumberFormat="1" applyFont="1" applyFill="1" applyBorder="1"/>
    <xf numFmtId="164" fontId="6" fillId="0" borderId="9" xfId="3" applyFont="1" applyBorder="1"/>
    <xf numFmtId="164" fontId="9" fillId="0" borderId="10" xfId="3" applyFont="1" applyFill="1" applyBorder="1" applyAlignment="1" applyProtection="1">
      <alignment horizontal="center"/>
    </xf>
    <xf numFmtId="164" fontId="5" fillId="0" borderId="8" xfId="3" applyFont="1" applyBorder="1" applyAlignment="1" applyProtection="1">
      <alignment horizontal="center" vertical="center"/>
    </xf>
    <xf numFmtId="164" fontId="5" fillId="0" borderId="9" xfId="3" applyFont="1" applyBorder="1" applyAlignment="1" applyProtection="1">
      <alignment horizontal="center" vertical="center"/>
    </xf>
    <xf numFmtId="164" fontId="5" fillId="0" borderId="10" xfId="3" applyFont="1" applyBorder="1" applyAlignment="1" applyProtection="1">
      <alignment horizontal="center" vertical="center"/>
    </xf>
    <xf numFmtId="164" fontId="5" fillId="0" borderId="6" xfId="3" applyFont="1" applyBorder="1" applyAlignment="1" applyProtection="1">
      <alignment horizontal="center" vertical="center"/>
    </xf>
    <xf numFmtId="166" fontId="10" fillId="0" borderId="3" xfId="1" quotePrefix="1" applyNumberFormat="1" applyFont="1" applyFill="1" applyBorder="1" applyAlignment="1">
      <alignment horizontal="center"/>
    </xf>
    <xf numFmtId="167" fontId="4" fillId="0" borderId="3" xfId="3" applyNumberFormat="1" applyFont="1" applyBorder="1" applyAlignment="1">
      <alignment horizontal="center"/>
    </xf>
    <xf numFmtId="168" fontId="10" fillId="0" borderId="4" xfId="3" applyNumberFormat="1" applyFont="1" applyFill="1" applyBorder="1" applyAlignment="1" applyProtection="1">
      <alignment horizontal="right"/>
    </xf>
    <xf numFmtId="168" fontId="14" fillId="2" borderId="3" xfId="3" applyNumberFormat="1" applyFont="1" applyFill="1" applyBorder="1" applyAlignment="1">
      <alignment horizontal="right"/>
    </xf>
    <xf numFmtId="168" fontId="11" fillId="2" borderId="3" xfId="3" applyNumberFormat="1" applyFont="1" applyFill="1" applyBorder="1" applyAlignment="1" applyProtection="1">
      <alignment horizontal="right"/>
    </xf>
    <xf numFmtId="168" fontId="14" fillId="5" borderId="3" xfId="3" applyNumberFormat="1" applyFont="1" applyFill="1" applyBorder="1" applyAlignment="1" applyProtection="1">
      <alignment horizontal="right"/>
    </xf>
    <xf numFmtId="167" fontId="6" fillId="2" borderId="3" xfId="3" applyNumberFormat="1" applyFont="1" applyFill="1" applyBorder="1" applyAlignment="1" applyProtection="1">
      <alignment horizontal="right"/>
    </xf>
    <xf numFmtId="168" fontId="14" fillId="2" borderId="3" xfId="1" applyNumberFormat="1" applyFont="1" applyFill="1" applyBorder="1"/>
    <xf numFmtId="168" fontId="14" fillId="2" borderId="3" xfId="1" applyNumberFormat="1" applyFont="1" applyFill="1" applyBorder="1" applyAlignment="1">
      <alignment vertical="center"/>
    </xf>
    <xf numFmtId="168" fontId="13" fillId="0" borderId="6" xfId="1" applyNumberFormat="1" applyFont="1" applyFill="1" applyBorder="1" applyAlignment="1">
      <alignment vertical="center"/>
    </xf>
    <xf numFmtId="164" fontId="5" fillId="0" borderId="3" xfId="3" applyFont="1" applyBorder="1" applyAlignment="1" applyProtection="1">
      <alignment horizontal="center" vertical="center"/>
    </xf>
    <xf numFmtId="164" fontId="5" fillId="0" borderId="0" xfId="3" applyFont="1" applyBorder="1" applyAlignment="1" applyProtection="1">
      <alignment horizontal="center" vertical="center"/>
    </xf>
    <xf numFmtId="164" fontId="5" fillId="0" borderId="4" xfId="3" applyFont="1" applyBorder="1" applyAlignment="1" applyProtection="1">
      <alignment horizontal="center" vertical="center"/>
    </xf>
    <xf numFmtId="164" fontId="5" fillId="0" borderId="0" xfId="3" applyFont="1" applyBorder="1" applyAlignment="1" applyProtection="1">
      <alignment horizontal="center"/>
    </xf>
    <xf numFmtId="164" fontId="5" fillId="0" borderId="4" xfId="3" applyFont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_Budget 199899 master tabl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Budget/2017/2.%20DBase/F.%20Tables/1.%20Table%201/BR%202017%20Annex%20B%20Tabl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Budget/2009/2.%20DBase/G.%20Tables/1.%20Table%201/BR%202009%20Annex%20B%20Tabl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Table 1"/>
      <sheetName val="Financing_"/>
      <sheetName val="Table 1 PrevYear"/>
      <sheetName val="Table 1 PrevYear15"/>
      <sheetName val="Table 1 Checks to PrevY"/>
    </sheetNames>
    <sheetDataSet>
      <sheetData sheetId="0">
        <row r="7">
          <cell r="F7">
            <v>2</v>
          </cell>
        </row>
        <row r="8">
          <cell r="F8">
            <v>99</v>
          </cell>
        </row>
      </sheetData>
      <sheetData sheetId="1">
        <row r="15">
          <cell r="E15">
            <v>674183.1468977452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Table 1"/>
      <sheetName val="Financing"/>
    </sheetNames>
    <sheetDataSet>
      <sheetData sheetId="0"/>
      <sheetData sheetId="1"/>
      <sheetData sheetId="2">
        <row r="80">
          <cell r="D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JA103"/>
  <sheetViews>
    <sheetView showGridLines="0" tabSelected="1" zoomScale="70" zoomScaleNormal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R9" sqref="R9:S9"/>
    </sheetView>
  </sheetViews>
  <sheetFormatPr defaultColWidth="13.33203125" defaultRowHeight="14.85" customHeight="1" x14ac:dyDescent="0.25"/>
  <cols>
    <col min="1" max="2" width="3.83203125" style="27" customWidth="1"/>
    <col min="3" max="3" width="61.1640625" style="27" customWidth="1"/>
    <col min="4" max="4" width="5.83203125" style="27" customWidth="1"/>
    <col min="5" max="12" width="15.33203125" style="27" bestFit="1" customWidth="1"/>
    <col min="13" max="13" width="15.6640625" style="27" bestFit="1" customWidth="1"/>
    <col min="14" max="14" width="18.83203125" style="11" customWidth="1"/>
    <col min="15" max="16" width="18.83203125" style="425" customWidth="1"/>
    <col min="17" max="17" width="18.83203125" style="430" customWidth="1"/>
    <col min="18" max="18" width="18.83203125" style="425" customWidth="1"/>
    <col min="19" max="19" width="17" style="430" bestFit="1" customWidth="1"/>
    <col min="20" max="25" width="18.83203125" style="425" customWidth="1"/>
    <col min="26" max="26" width="5.83203125" style="27" customWidth="1"/>
    <col min="27" max="27" width="3.83203125" style="10" customWidth="1"/>
    <col min="28" max="28" width="3.83203125" style="27" customWidth="1"/>
    <col min="29" max="29" width="61.1640625" style="27" customWidth="1"/>
    <col min="30" max="30" width="5.83203125" style="4" customWidth="1"/>
    <col min="31" max="31" width="3.5" style="4" customWidth="1"/>
    <col min="32" max="32" width="13.33203125" style="4"/>
    <col min="33" max="34" width="3.5" style="4" customWidth="1"/>
    <col min="35" max="35" width="13.33203125" style="4" customWidth="1"/>
    <col min="36" max="37" width="3.5" style="4" customWidth="1"/>
    <col min="38" max="38" width="13.33203125" style="4"/>
    <col min="39" max="40" width="3.5" style="4" customWidth="1"/>
    <col min="41" max="142" width="13.33203125" style="4"/>
    <col min="143" max="153" width="74.1640625" style="4" customWidth="1"/>
    <col min="154" max="16384" width="13.33203125" style="4"/>
  </cols>
  <sheetData>
    <row r="1" spans="1:30" ht="15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3"/>
      <c r="R1" s="2"/>
      <c r="S1" s="3"/>
      <c r="T1" s="2"/>
      <c r="U1" s="2"/>
      <c r="V1" s="2"/>
      <c r="W1" s="2"/>
      <c r="X1" s="2"/>
      <c r="Y1" s="2"/>
      <c r="Z1" s="1"/>
      <c r="AA1" s="1"/>
      <c r="AB1" s="1"/>
      <c r="AC1" s="1"/>
    </row>
    <row r="2" spans="1:30" ht="50.1" customHeight="1" x14ac:dyDescent="0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/>
      <c r="Q2" s="8"/>
      <c r="R2" s="8"/>
      <c r="S2" s="8"/>
      <c r="T2" s="7"/>
      <c r="U2" s="8"/>
      <c r="V2" s="7"/>
      <c r="W2" s="8"/>
      <c r="X2" s="8"/>
      <c r="Y2" s="8"/>
      <c r="Z2" s="5"/>
      <c r="AA2" s="5"/>
      <c r="AB2" s="6"/>
      <c r="AC2" s="6"/>
    </row>
    <row r="3" spans="1:30" s="13" customFormat="1" ht="17.100000000000001" customHeight="1" x14ac:dyDescent="0.25">
      <c r="A3" s="9" t="s">
        <v>0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7"/>
      <c r="R3" s="11"/>
      <c r="S3" s="7"/>
      <c r="T3" s="11"/>
      <c r="U3" s="11"/>
      <c r="V3" s="11"/>
      <c r="W3" s="11"/>
      <c r="X3" s="11"/>
      <c r="Y3" s="11"/>
      <c r="Z3" s="12" t="str">
        <f>A3</f>
        <v>Table 1</v>
      </c>
      <c r="AA3" s="12"/>
      <c r="AB3" s="10"/>
      <c r="AC3" s="10"/>
    </row>
    <row r="4" spans="1:30" ht="17.100000000000001" customHeight="1" x14ac:dyDescent="0.25">
      <c r="A4" s="14" t="s">
        <v>1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17"/>
      <c r="R4" s="16"/>
      <c r="S4" s="17"/>
      <c r="T4" s="16"/>
      <c r="U4" s="16"/>
      <c r="V4" s="16"/>
      <c r="W4" s="16"/>
      <c r="X4" s="16"/>
      <c r="Y4" s="16"/>
      <c r="Z4" s="19" t="str">
        <f>A4</f>
        <v>Main budget: revenue, expenditure, budget balance and financing 1)</v>
      </c>
      <c r="AA4" s="14"/>
      <c r="AB4" s="15"/>
      <c r="AC4" s="15"/>
    </row>
    <row r="5" spans="1:30" ht="9.9499999999999993" customHeight="1" x14ac:dyDescent="0.25">
      <c r="A5" s="5"/>
      <c r="B5" s="5"/>
      <c r="C5" s="6"/>
      <c r="D5" s="6"/>
      <c r="E5" s="488"/>
      <c r="F5" s="488"/>
      <c r="G5" s="488"/>
      <c r="H5" s="6"/>
      <c r="I5" s="454"/>
      <c r="J5" s="454"/>
      <c r="K5" s="6"/>
      <c r="L5" s="454"/>
      <c r="M5" s="442"/>
      <c r="N5" s="20"/>
      <c r="O5" s="20"/>
      <c r="P5" s="20"/>
      <c r="Q5" s="21"/>
      <c r="R5" s="20"/>
      <c r="S5" s="22"/>
      <c r="T5" s="505"/>
      <c r="U5" s="506"/>
      <c r="V5" s="507"/>
      <c r="W5" s="20"/>
      <c r="X5" s="20"/>
      <c r="Y5" s="20"/>
      <c r="Z5" s="24"/>
      <c r="AA5" s="23"/>
      <c r="AB5" s="25"/>
      <c r="AC5" s="25"/>
    </row>
    <row r="6" spans="1:30" ht="15.6" customHeight="1" x14ac:dyDescent="0.25">
      <c r="A6" s="5"/>
      <c r="B6" s="5"/>
      <c r="C6" s="6"/>
      <c r="D6" s="6"/>
      <c r="E6" s="463" t="s">
        <v>115</v>
      </c>
      <c r="F6" s="463" t="s">
        <v>114</v>
      </c>
      <c r="G6" s="465" t="s">
        <v>113</v>
      </c>
      <c r="H6" s="465" t="s">
        <v>112</v>
      </c>
      <c r="I6" s="465" t="s">
        <v>111</v>
      </c>
      <c r="J6" s="439" t="s">
        <v>110</v>
      </c>
      <c r="K6" s="465" t="s">
        <v>109</v>
      </c>
      <c r="L6" s="439" t="s">
        <v>108</v>
      </c>
      <c r="M6" s="439" t="s">
        <v>107</v>
      </c>
      <c r="N6" s="439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6" t="s">
        <v>102</v>
      </c>
      <c r="T6" s="519" t="s">
        <v>103</v>
      </c>
      <c r="U6" s="520"/>
      <c r="V6" s="521"/>
      <c r="W6" s="20" t="s">
        <v>104</v>
      </c>
      <c r="X6" s="20" t="s">
        <v>105</v>
      </c>
      <c r="Y6" s="20" t="s">
        <v>106</v>
      </c>
      <c r="Z6" s="24"/>
      <c r="AA6" s="23"/>
      <c r="AB6" s="25"/>
      <c r="AC6" s="25"/>
    </row>
    <row r="7" spans="1:30" ht="9.9499999999999993" customHeight="1" x14ac:dyDescent="0.25">
      <c r="D7" s="10"/>
      <c r="E7" s="453"/>
      <c r="F7" s="453"/>
      <c r="G7" s="453"/>
      <c r="H7" s="453"/>
      <c r="I7" s="453"/>
      <c r="J7" s="455"/>
      <c r="K7" s="453"/>
      <c r="L7" s="455"/>
      <c r="M7" s="28"/>
      <c r="N7" s="28"/>
      <c r="O7" s="28"/>
      <c r="P7" s="28"/>
      <c r="Q7" s="29"/>
      <c r="R7" s="28"/>
      <c r="S7" s="30"/>
      <c r="T7" s="508"/>
      <c r="U7" s="31"/>
      <c r="V7" s="32"/>
      <c r="W7" s="28"/>
      <c r="X7" s="28"/>
      <c r="Y7" s="28"/>
      <c r="Z7" s="33"/>
      <c r="AA7" s="34"/>
      <c r="AB7" s="35"/>
      <c r="AC7" s="35"/>
    </row>
    <row r="8" spans="1:30" ht="9.9499999999999993" customHeight="1" x14ac:dyDescent="0.25">
      <c r="E8" s="503"/>
      <c r="F8" s="503"/>
      <c r="G8" s="503"/>
      <c r="H8" s="503"/>
      <c r="I8" s="503"/>
      <c r="J8" s="503"/>
      <c r="K8" s="503"/>
      <c r="L8" s="503"/>
      <c r="M8" s="503"/>
      <c r="N8" s="37"/>
      <c r="O8" s="37"/>
      <c r="P8" s="37"/>
      <c r="Q8" s="38"/>
      <c r="R8" s="36"/>
      <c r="S8" s="39"/>
      <c r="T8" s="42"/>
      <c r="U8" s="40"/>
      <c r="V8" s="41"/>
      <c r="W8" s="42"/>
      <c r="X8" s="40"/>
      <c r="Y8" s="41"/>
      <c r="Z8" s="43"/>
      <c r="AB8" s="10"/>
      <c r="AC8" s="10"/>
    </row>
    <row r="9" spans="1:30" ht="15.6" customHeight="1" x14ac:dyDescent="0.25">
      <c r="E9" s="522" t="s">
        <v>2</v>
      </c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3"/>
      <c r="R9" s="45" t="s">
        <v>3</v>
      </c>
      <c r="S9" s="46"/>
      <c r="T9" s="313" t="s">
        <v>4</v>
      </c>
      <c r="U9" s="47" t="s">
        <v>5</v>
      </c>
      <c r="V9" s="48" t="s">
        <v>6</v>
      </c>
      <c r="W9" s="49" t="s">
        <v>7</v>
      </c>
      <c r="X9" s="46"/>
      <c r="Y9" s="50"/>
      <c r="Z9" s="51"/>
      <c r="AB9" s="10"/>
      <c r="AC9" s="10"/>
    </row>
    <row r="10" spans="1:30" ht="15.6" customHeight="1" x14ac:dyDescent="0.25">
      <c r="A10" s="52"/>
      <c r="B10" s="52"/>
      <c r="D10" s="53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3"/>
      <c r="R10" s="44"/>
      <c r="S10" s="46"/>
      <c r="T10" s="509" t="s">
        <v>8</v>
      </c>
      <c r="U10" s="54" t="s">
        <v>8</v>
      </c>
      <c r="V10" s="55"/>
      <c r="W10" s="49"/>
      <c r="X10" s="46"/>
      <c r="Y10" s="50"/>
      <c r="Z10" s="56"/>
      <c r="AA10" s="57"/>
      <c r="AB10" s="10"/>
      <c r="AC10" s="10"/>
    </row>
    <row r="11" spans="1:30" s="13" customFormat="1" ht="15.6" customHeight="1" x14ac:dyDescent="0.25">
      <c r="A11" s="58" t="s">
        <v>9</v>
      </c>
      <c r="B11" s="5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60"/>
      <c r="O11" s="60"/>
      <c r="P11" s="60"/>
      <c r="Q11" s="61"/>
      <c r="R11" s="59"/>
      <c r="S11" s="60"/>
      <c r="T11" s="59"/>
      <c r="U11" s="60"/>
      <c r="V11" s="61"/>
      <c r="W11" s="62"/>
      <c r="X11" s="63"/>
      <c r="Y11" s="64"/>
      <c r="Z11" s="65"/>
      <c r="AA11" s="18"/>
      <c r="AB11" s="18"/>
      <c r="AC11" s="66" t="str">
        <f>A11</f>
        <v>R million</v>
      </c>
    </row>
    <row r="12" spans="1:30" s="13" customFormat="1" ht="9.9499999999999993" customHeight="1" x14ac:dyDescent="0.25">
      <c r="A12" s="6"/>
      <c r="B12" s="6"/>
      <c r="C12" s="6"/>
      <c r="D12" s="6"/>
      <c r="E12" s="472"/>
      <c r="F12" s="472"/>
      <c r="G12" s="472"/>
      <c r="H12" s="472"/>
      <c r="I12" s="6"/>
      <c r="J12" s="443"/>
      <c r="K12" s="6"/>
      <c r="L12" s="443"/>
      <c r="M12" s="443"/>
      <c r="N12" s="67"/>
      <c r="O12" s="67"/>
      <c r="P12" s="67"/>
      <c r="Q12" s="67"/>
      <c r="R12" s="67"/>
      <c r="S12" s="68"/>
      <c r="T12" s="68"/>
      <c r="U12" s="69"/>
      <c r="V12" s="70"/>
      <c r="W12" s="71"/>
      <c r="X12" s="71"/>
      <c r="Y12" s="71"/>
      <c r="Z12" s="72"/>
      <c r="AA12" s="6"/>
      <c r="AB12" s="6"/>
      <c r="AC12" s="6"/>
    </row>
    <row r="13" spans="1:30" ht="15.6" customHeight="1" x14ac:dyDescent="0.25">
      <c r="A13" s="73" t="s">
        <v>10</v>
      </c>
      <c r="B13" s="73"/>
      <c r="C13" s="74"/>
      <c r="D13" s="74"/>
      <c r="E13" s="473"/>
      <c r="F13" s="473"/>
      <c r="G13" s="473"/>
      <c r="H13" s="473"/>
      <c r="I13" s="74"/>
      <c r="J13" s="444"/>
      <c r="K13" s="74"/>
      <c r="L13" s="444"/>
      <c r="M13" s="444"/>
      <c r="N13" s="75"/>
      <c r="O13" s="75"/>
      <c r="P13" s="75"/>
      <c r="Q13" s="76"/>
      <c r="R13" s="75"/>
      <c r="S13" s="77"/>
      <c r="T13" s="510"/>
      <c r="U13" s="79"/>
      <c r="V13" s="80"/>
      <c r="W13" s="81"/>
      <c r="X13" s="81"/>
      <c r="Y13" s="81"/>
      <c r="Z13" s="82"/>
      <c r="AA13" s="83" t="str">
        <f>A13</f>
        <v>Main budget revenue</v>
      </c>
      <c r="AB13" s="84"/>
      <c r="AC13" s="85"/>
    </row>
    <row r="14" spans="1:30" ht="15.6" customHeight="1" x14ac:dyDescent="0.25">
      <c r="A14" s="74"/>
      <c r="B14" s="86" t="s">
        <v>11</v>
      </c>
      <c r="C14" s="87"/>
      <c r="D14" s="88"/>
      <c r="E14" s="92">
        <v>248181.04400000005</v>
      </c>
      <c r="F14" s="92">
        <v>278449.89500000002</v>
      </c>
      <c r="G14" s="92">
        <v>299414.66600000003</v>
      </c>
      <c r="H14" s="92">
        <v>347824.21899999998</v>
      </c>
      <c r="I14" s="92">
        <v>411668.61799999996</v>
      </c>
      <c r="J14" s="89">
        <v>481158.21400000004</v>
      </c>
      <c r="K14" s="92">
        <v>559267.53600000008</v>
      </c>
      <c r="L14" s="89">
        <v>607867.48350000009</v>
      </c>
      <c r="M14" s="89">
        <v>578691.13219338004</v>
      </c>
      <c r="N14" s="89">
        <f t="shared" ref="N14:S14" si="0">SUM(N15:N18)</f>
        <v>668489.7324987452</v>
      </c>
      <c r="O14" s="89">
        <f t="shared" si="0"/>
        <v>735418.35417847999</v>
      </c>
      <c r="P14" s="89">
        <f t="shared" si="0"/>
        <v>786078.38886337006</v>
      </c>
      <c r="Q14" s="89">
        <f t="shared" si="0"/>
        <v>871371.84690978983</v>
      </c>
      <c r="R14" s="89">
        <f t="shared" si="0"/>
        <v>950046.10123494989</v>
      </c>
      <c r="S14" s="90">
        <f t="shared" si="0"/>
        <v>1032726.92132724</v>
      </c>
      <c r="T14" s="90">
        <f t="shared" ref="T14:Y14" si="1">SUM(T15:T18)</f>
        <v>1148022.0024267393</v>
      </c>
      <c r="U14" s="91">
        <f t="shared" si="1"/>
        <v>1119912.9215600917</v>
      </c>
      <c r="V14" s="92">
        <f t="shared" si="1"/>
        <v>-28109.080866647837</v>
      </c>
      <c r="W14" s="89">
        <f t="shared" si="1"/>
        <v>1224963.2196960056</v>
      </c>
      <c r="X14" s="89">
        <f t="shared" si="1"/>
        <v>1337723.848735044</v>
      </c>
      <c r="Y14" s="89">
        <f t="shared" si="1"/>
        <v>1459885.2327248016</v>
      </c>
      <c r="Z14" s="93"/>
      <c r="AA14" s="94"/>
      <c r="AB14" s="95" t="str">
        <f>B14</f>
        <v xml:space="preserve">Current revenue </v>
      </c>
      <c r="AC14" s="96"/>
    </row>
    <row r="15" spans="1:30" ht="15.6" customHeight="1" x14ac:dyDescent="0.25">
      <c r="A15" s="74"/>
      <c r="C15" s="97" t="s">
        <v>12</v>
      </c>
      <c r="D15" s="88" t="s">
        <v>13</v>
      </c>
      <c r="E15" s="92">
        <v>252298.29900000006</v>
      </c>
      <c r="F15" s="92">
        <v>281939.315</v>
      </c>
      <c r="G15" s="92">
        <v>302442.55100000004</v>
      </c>
      <c r="H15" s="92">
        <v>354978.848</v>
      </c>
      <c r="I15" s="92">
        <v>417195.71799999999</v>
      </c>
      <c r="J15" s="89">
        <v>495548.61400000006</v>
      </c>
      <c r="K15" s="92">
        <v>572814.63400000008</v>
      </c>
      <c r="L15" s="89">
        <v>625100.16650000005</v>
      </c>
      <c r="M15" s="89">
        <v>598705.44350238005</v>
      </c>
      <c r="N15" s="98">
        <v>674183.1468977452</v>
      </c>
      <c r="O15" s="98">
        <v>742649.71317848004</v>
      </c>
      <c r="P15" s="98">
        <v>813825.81486337003</v>
      </c>
      <c r="Q15" s="98">
        <v>900014.72045814991</v>
      </c>
      <c r="R15" s="98">
        <v>986295.0191818499</v>
      </c>
      <c r="S15" s="99">
        <v>1069982.5708113599</v>
      </c>
      <c r="T15" s="99">
        <v>1174787.771198432</v>
      </c>
      <c r="U15" s="100">
        <v>1144382.1695497518</v>
      </c>
      <c r="V15" s="101">
        <f>U15-T15</f>
        <v>-30405.601648680167</v>
      </c>
      <c r="W15" s="100">
        <v>1265488.1818398677</v>
      </c>
      <c r="X15" s="98">
        <v>1384398.919052083</v>
      </c>
      <c r="Y15" s="100">
        <v>1507552.7138142243</v>
      </c>
      <c r="Z15" s="93" t="str">
        <f>D15</f>
        <v>2)</v>
      </c>
      <c r="AA15" s="94"/>
      <c r="AC15" s="102" t="str">
        <f>C15</f>
        <v>Tax revenue (gross)</v>
      </c>
      <c r="AD15" s="103"/>
    </row>
    <row r="16" spans="1:30" ht="15.6" customHeight="1" x14ac:dyDescent="0.25">
      <c r="A16" s="74"/>
      <c r="C16" s="97" t="s">
        <v>14</v>
      </c>
      <c r="D16" s="88" t="s">
        <v>15</v>
      </c>
      <c r="E16" s="92">
        <v>-8204.82</v>
      </c>
      <c r="F16" s="92">
        <v>-8259.4249999999993</v>
      </c>
      <c r="G16" s="92">
        <v>-9722.6970000000001</v>
      </c>
      <c r="H16" s="92">
        <v>-13327.790999999999</v>
      </c>
      <c r="I16" s="92">
        <v>-14144.9</v>
      </c>
      <c r="J16" s="89">
        <v>-25194.9</v>
      </c>
      <c r="K16" s="92">
        <v>-24712.566999999999</v>
      </c>
      <c r="L16" s="89">
        <v>-28920.624</v>
      </c>
      <c r="M16" s="89">
        <v>-27915.405309000002</v>
      </c>
      <c r="N16" s="98">
        <v>-14991.309331</v>
      </c>
      <c r="O16" s="98">
        <v>-21759.964</v>
      </c>
      <c r="P16" s="98">
        <v>-42151.275999999998</v>
      </c>
      <c r="Q16" s="98">
        <v>-43374.383811</v>
      </c>
      <c r="R16" s="98">
        <v>-51737.656461999999</v>
      </c>
      <c r="S16" s="99">
        <v>-51021.909262999994</v>
      </c>
      <c r="T16" s="99">
        <v>-39448.347771692599</v>
      </c>
      <c r="U16" s="100">
        <v>-39448.347771692599</v>
      </c>
      <c r="V16" s="101">
        <f>U16-T16</f>
        <v>0</v>
      </c>
      <c r="W16" s="98">
        <v>-55950.873072736751</v>
      </c>
      <c r="X16" s="98">
        <v>-62421.17030916045</v>
      </c>
      <c r="Y16" s="98">
        <v>-64527.447989210297</v>
      </c>
      <c r="Z16" s="93"/>
      <c r="AA16" s="94"/>
      <c r="AC16" s="102" t="str">
        <f>C16</f>
        <v>Less: SACU payments</v>
      </c>
    </row>
    <row r="17" spans="1:260" ht="15.6" customHeight="1" x14ac:dyDescent="0.25">
      <c r="A17" s="74"/>
      <c r="C17" s="97" t="s">
        <v>16</v>
      </c>
      <c r="D17" s="88" t="s">
        <v>17</v>
      </c>
      <c r="E17" s="92">
        <v>4087.5650000000001</v>
      </c>
      <c r="F17" s="92"/>
      <c r="G17" s="92"/>
      <c r="H17" s="92"/>
      <c r="I17" s="92">
        <v>0</v>
      </c>
      <c r="J17" s="89">
        <v>0</v>
      </c>
      <c r="K17" s="92">
        <v>0</v>
      </c>
      <c r="L17" s="89">
        <v>0</v>
      </c>
      <c r="M17" s="89">
        <v>0</v>
      </c>
      <c r="N17" s="98">
        <v>-2914.3700680000002</v>
      </c>
      <c r="O17" s="98">
        <v>0</v>
      </c>
      <c r="P17" s="98">
        <v>0</v>
      </c>
      <c r="Q17" s="98">
        <v>0</v>
      </c>
      <c r="R17" s="98">
        <v>0</v>
      </c>
      <c r="S17" s="99">
        <v>0</v>
      </c>
      <c r="T17" s="99">
        <v>0</v>
      </c>
      <c r="U17" s="100">
        <v>0</v>
      </c>
      <c r="V17" s="101">
        <f>U17-T17</f>
        <v>0</v>
      </c>
      <c r="W17" s="98">
        <v>0</v>
      </c>
      <c r="X17" s="98">
        <v>0</v>
      </c>
      <c r="Y17" s="98">
        <v>0</v>
      </c>
      <c r="Z17" s="104" t="str">
        <f>D17</f>
        <v>4)</v>
      </c>
      <c r="AA17" s="94"/>
      <c r="AC17" s="102" t="str">
        <f>C17</f>
        <v xml:space="preserve">         Other adjustment</v>
      </c>
    </row>
    <row r="18" spans="1:260" ht="15.6" customHeight="1" x14ac:dyDescent="0.25">
      <c r="A18" s="105"/>
      <c r="C18" s="106" t="s">
        <v>18</v>
      </c>
      <c r="D18" s="107" t="s">
        <v>19</v>
      </c>
      <c r="E18" s="92"/>
      <c r="F18" s="92">
        <v>4770.0050000000001</v>
      </c>
      <c r="G18" s="92">
        <v>6694.8119999999999</v>
      </c>
      <c r="H18" s="92">
        <v>6173.1620000000003</v>
      </c>
      <c r="I18" s="92">
        <v>8617.8000000000011</v>
      </c>
      <c r="J18" s="89">
        <v>10804.5</v>
      </c>
      <c r="K18" s="92">
        <v>11165.468999999997</v>
      </c>
      <c r="L18" s="89">
        <v>11687.940999999999</v>
      </c>
      <c r="M18" s="89">
        <v>7901.0939999999982</v>
      </c>
      <c r="N18" s="98">
        <v>12212.264999999999</v>
      </c>
      <c r="O18" s="98">
        <v>14528.605</v>
      </c>
      <c r="P18" s="98">
        <v>14403.849999999997</v>
      </c>
      <c r="Q18" s="98">
        <v>14731.510262639997</v>
      </c>
      <c r="R18" s="98">
        <v>15488.738515100002</v>
      </c>
      <c r="S18" s="108">
        <v>13766.259778879998</v>
      </c>
      <c r="T18" s="99">
        <v>12682.579000000002</v>
      </c>
      <c r="U18" s="100">
        <v>14979.099782032332</v>
      </c>
      <c r="V18" s="101">
        <f>U18-T18</f>
        <v>2296.5207820323303</v>
      </c>
      <c r="W18" s="98">
        <v>15425.910928874531</v>
      </c>
      <c r="X18" s="98">
        <v>15746.099992121308</v>
      </c>
      <c r="Y18" s="98">
        <v>16859.966899787549</v>
      </c>
      <c r="Z18" s="104" t="str">
        <f>D18</f>
        <v>5)</v>
      </c>
      <c r="AA18" s="94"/>
      <c r="AC18" s="102" t="str">
        <f>C18</f>
        <v>Non-tax revenue (departmental receipts)</v>
      </c>
    </row>
    <row r="19" spans="1:260" ht="15.75" hidden="1" x14ac:dyDescent="0.25">
      <c r="A19" s="109"/>
      <c r="B19" s="110"/>
      <c r="C19" s="111"/>
      <c r="D19" s="112"/>
      <c r="E19" s="475"/>
      <c r="F19" s="475"/>
      <c r="G19" s="475"/>
      <c r="H19" s="475"/>
      <c r="I19" s="475"/>
      <c r="J19" s="449"/>
      <c r="K19" s="112"/>
      <c r="L19" s="123"/>
      <c r="M19" s="123"/>
      <c r="N19" s="113"/>
      <c r="O19" s="113"/>
      <c r="P19" s="113"/>
      <c r="Q19" s="114"/>
      <c r="R19" s="114"/>
      <c r="S19" s="115"/>
      <c r="T19" s="115"/>
      <c r="U19" s="116"/>
      <c r="V19" s="117"/>
      <c r="W19" s="116"/>
      <c r="X19" s="114"/>
      <c r="Y19" s="116"/>
      <c r="Z19" s="118"/>
      <c r="AA19" s="119"/>
      <c r="AB19" s="120"/>
      <c r="AC19" s="121"/>
    </row>
    <row r="20" spans="1:260" ht="15.75" hidden="1" x14ac:dyDescent="0.25">
      <c r="A20" s="109"/>
      <c r="B20" s="110"/>
      <c r="C20" s="111"/>
      <c r="D20" s="112"/>
      <c r="E20" s="475"/>
      <c r="F20" s="475"/>
      <c r="G20" s="475"/>
      <c r="H20" s="475"/>
      <c r="I20" s="126"/>
      <c r="J20" s="123"/>
      <c r="K20" s="126"/>
      <c r="L20" s="123"/>
      <c r="M20" s="123"/>
      <c r="N20" s="122"/>
      <c r="O20" s="122"/>
      <c r="P20" s="122"/>
      <c r="Q20" s="123"/>
      <c r="R20" s="123"/>
      <c r="S20" s="124"/>
      <c r="T20" s="115"/>
      <c r="U20" s="125"/>
      <c r="V20" s="126"/>
      <c r="W20" s="125"/>
      <c r="X20" s="123"/>
      <c r="Y20" s="125"/>
      <c r="Z20" s="118"/>
      <c r="AA20" s="119"/>
      <c r="AB20" s="120"/>
      <c r="AC20" s="121"/>
    </row>
    <row r="21" spans="1:260" s="130" customFormat="1" ht="15.6" customHeight="1" x14ac:dyDescent="0.25">
      <c r="A21" s="78"/>
      <c r="B21" s="127" t="s">
        <v>20</v>
      </c>
      <c r="C21" s="127"/>
      <c r="D21" s="128" t="s">
        <v>21</v>
      </c>
      <c r="E21" s="489">
        <v>81.353999999999999</v>
      </c>
      <c r="F21" s="489"/>
      <c r="G21" s="462"/>
      <c r="H21" s="462"/>
      <c r="I21" s="92"/>
      <c r="J21" s="89">
        <v>0</v>
      </c>
      <c r="K21" s="92">
        <v>3146.71</v>
      </c>
      <c r="L21" s="89">
        <v>9000.4670000000006</v>
      </c>
      <c r="M21" s="89">
        <v>7385.6930000000002</v>
      </c>
      <c r="N21" s="89">
        <v>4226.2730000000001</v>
      </c>
      <c r="O21" s="89">
        <v>9758.1630000000005</v>
      </c>
      <c r="P21" s="89">
        <v>13969.548000000001</v>
      </c>
      <c r="Q21" s="89">
        <v>15957.324000000001</v>
      </c>
      <c r="R21" s="89">
        <v>15333.407999999999</v>
      </c>
      <c r="S21" s="90">
        <v>43386.281000000003</v>
      </c>
      <c r="T21" s="90">
        <v>13916.226000000001</v>
      </c>
      <c r="U21" s="91">
        <v>16806.621999999999</v>
      </c>
      <c r="V21" s="92">
        <f>U21-T21</f>
        <v>2890.3959999999988</v>
      </c>
      <c r="W21" s="89">
        <v>17282.723999999998</v>
      </c>
      <c r="X21" s="89">
        <v>13219.039000000001</v>
      </c>
      <c r="Y21" s="89">
        <v>11537.941000000001</v>
      </c>
      <c r="Z21" s="104" t="str">
        <f>D21</f>
        <v>6)</v>
      </c>
      <c r="AA21" s="94"/>
      <c r="AB21" s="95" t="str">
        <f>B21</f>
        <v>Financial transactions in assets and liabilities</v>
      </c>
      <c r="AC21" s="129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5.6" customHeight="1" x14ac:dyDescent="0.25">
      <c r="A22" s="131"/>
      <c r="B22" s="127" t="s">
        <v>22</v>
      </c>
      <c r="C22" s="132"/>
      <c r="D22" s="88"/>
      <c r="E22" s="490"/>
      <c r="F22" s="490">
        <v>57.847999999999999</v>
      </c>
      <c r="G22" s="474">
        <v>16.492999999999999</v>
      </c>
      <c r="H22" s="474">
        <v>30.186</v>
      </c>
      <c r="I22" s="92">
        <v>79.3</v>
      </c>
      <c r="J22" s="89">
        <v>38.799999999999997</v>
      </c>
      <c r="K22" s="92">
        <v>230.2</v>
      </c>
      <c r="L22" s="89">
        <v>131.19999999999999</v>
      </c>
      <c r="M22" s="89">
        <v>36.262999999999998</v>
      </c>
      <c r="N22" s="89">
        <v>35.448</v>
      </c>
      <c r="O22" s="89">
        <v>114.745</v>
      </c>
      <c r="P22" s="89">
        <v>94.293999999999997</v>
      </c>
      <c r="Q22" s="89">
        <v>37.002000000000002</v>
      </c>
      <c r="R22" s="89">
        <v>77.436999999999998</v>
      </c>
      <c r="S22" s="90">
        <v>121.128</v>
      </c>
      <c r="T22" s="90">
        <v>57.97</v>
      </c>
      <c r="U22" s="91">
        <v>171.32499999999999</v>
      </c>
      <c r="V22" s="92">
        <f>U22-T22</f>
        <v>113.35499999999999</v>
      </c>
      <c r="W22" s="91">
        <v>171.32499999999999</v>
      </c>
      <c r="X22" s="89">
        <v>87.644999999999996</v>
      </c>
      <c r="Y22" s="89">
        <v>91.224000000000004</v>
      </c>
      <c r="Z22" s="133"/>
      <c r="AA22" s="94"/>
      <c r="AB22" s="134" t="str">
        <f>B22</f>
        <v>Sales of capital assets</v>
      </c>
      <c r="AC22" s="135"/>
    </row>
    <row r="23" spans="1:260" s="141" customFormat="1" ht="9.9499999999999993" customHeight="1" x14ac:dyDescent="0.25">
      <c r="A23" s="131"/>
      <c r="B23" s="4"/>
      <c r="C23" s="131"/>
      <c r="D23" s="88"/>
      <c r="E23" s="490"/>
      <c r="F23" s="491"/>
      <c r="G23" s="460"/>
      <c r="H23" s="474"/>
      <c r="I23" s="460"/>
      <c r="J23" s="464"/>
      <c r="K23" s="466"/>
      <c r="L23" s="445"/>
      <c r="M23" s="445"/>
      <c r="N23" s="136"/>
      <c r="O23" s="136"/>
      <c r="P23" s="136"/>
      <c r="Q23" s="137"/>
      <c r="R23" s="137"/>
      <c r="S23" s="138"/>
      <c r="T23" s="138"/>
      <c r="U23" s="139"/>
      <c r="V23" s="140"/>
      <c r="W23" s="139"/>
      <c r="X23" s="136"/>
      <c r="Y23" s="136"/>
      <c r="Z23" s="133"/>
      <c r="AA23" s="94"/>
      <c r="AB23" s="135"/>
      <c r="AC23" s="135"/>
    </row>
    <row r="24" spans="1:260" s="141" customFormat="1" ht="15.6" customHeight="1" x14ac:dyDescent="0.25">
      <c r="A24" s="142" t="s">
        <v>23</v>
      </c>
      <c r="B24" s="142"/>
      <c r="C24" s="143"/>
      <c r="D24" s="144" t="s">
        <v>24</v>
      </c>
      <c r="E24" s="492">
        <v>248262.39800000004</v>
      </c>
      <c r="F24" s="493">
        <v>278507.74300000002</v>
      </c>
      <c r="G24" s="476">
        <v>299431.15900000004</v>
      </c>
      <c r="H24" s="486">
        <v>347854.40499999997</v>
      </c>
      <c r="I24" s="467">
        <v>411747.91799999995</v>
      </c>
      <c r="J24" s="440">
        <v>481197.01400000002</v>
      </c>
      <c r="K24" s="467">
        <f t="shared" ref="K24:L24" si="2">SUM(K15:K23)</f>
        <v>562644.446</v>
      </c>
      <c r="L24" s="440">
        <f t="shared" si="2"/>
        <v>616999.15049999999</v>
      </c>
      <c r="M24" s="440">
        <f>SUM(M15:M23)</f>
        <v>586113.08819338004</v>
      </c>
      <c r="N24" s="145">
        <f t="shared" ref="N24:S24" si="3">SUM(N15:N23)</f>
        <v>672751.45349874522</v>
      </c>
      <c r="O24" s="145">
        <f t="shared" si="3"/>
        <v>745291.26217848004</v>
      </c>
      <c r="P24" s="145">
        <f t="shared" si="3"/>
        <v>800142.23086337</v>
      </c>
      <c r="Q24" s="145">
        <f t="shared" si="3"/>
        <v>887366.17290978984</v>
      </c>
      <c r="R24" s="145">
        <f t="shared" si="3"/>
        <v>965456.94623494998</v>
      </c>
      <c r="S24" s="146">
        <f t="shared" si="3"/>
        <v>1076234.3303272401</v>
      </c>
      <c r="T24" s="146">
        <f t="shared" ref="T24:Y24" si="4">SUM(T15:T23)</f>
        <v>1161996.1984267393</v>
      </c>
      <c r="U24" s="147">
        <f t="shared" si="4"/>
        <v>1136890.8685600916</v>
      </c>
      <c r="V24" s="511">
        <f>U24-T24</f>
        <v>-25105.32986664772</v>
      </c>
      <c r="W24" s="145">
        <f t="shared" si="4"/>
        <v>1242417.2686960055</v>
      </c>
      <c r="X24" s="145">
        <f t="shared" si="4"/>
        <v>1351030.5327350441</v>
      </c>
      <c r="Y24" s="145">
        <f t="shared" si="4"/>
        <v>1471514.3977248017</v>
      </c>
      <c r="Z24" s="148" t="str">
        <f>D24</f>
        <v xml:space="preserve"> </v>
      </c>
      <c r="AA24" s="149" t="str">
        <f>A24</f>
        <v>Total revenue</v>
      </c>
      <c r="AB24" s="149"/>
      <c r="AC24" s="150"/>
      <c r="AD24" s="151"/>
      <c r="AE24" s="151"/>
    </row>
    <row r="25" spans="1:260" s="141" customFormat="1" ht="15.75" hidden="1" x14ac:dyDescent="0.25">
      <c r="A25" s="152"/>
      <c r="B25" s="152" t="s">
        <v>25</v>
      </c>
      <c r="C25" s="152"/>
      <c r="D25" s="153"/>
      <c r="E25" s="477"/>
      <c r="F25" s="477"/>
      <c r="G25" s="477"/>
      <c r="H25" s="477"/>
      <c r="I25" s="153"/>
      <c r="J25" s="159"/>
      <c r="K25" s="153">
        <v>0</v>
      </c>
      <c r="L25" s="446">
        <v>0</v>
      </c>
      <c r="M25" s="446">
        <v>0</v>
      </c>
      <c r="N25" s="154">
        <v>0</v>
      </c>
      <c r="O25" s="154">
        <v>0</v>
      </c>
      <c r="P25" s="154">
        <v>0</v>
      </c>
      <c r="Q25" s="155">
        <v>0</v>
      </c>
      <c r="R25" s="155">
        <v>0</v>
      </c>
      <c r="S25" s="156">
        <v>0</v>
      </c>
      <c r="T25" s="512">
        <v>0</v>
      </c>
      <c r="U25" s="157">
        <v>0</v>
      </c>
      <c r="V25" s="158"/>
      <c r="W25" s="157">
        <v>0</v>
      </c>
      <c r="X25" s="154">
        <v>0</v>
      </c>
      <c r="Y25" s="157">
        <v>0</v>
      </c>
      <c r="Z25" s="159"/>
      <c r="AA25" s="160"/>
      <c r="AB25" s="161" t="str">
        <f>B25</f>
        <v>Check with Table 2 and 3</v>
      </c>
      <c r="AC25" s="162"/>
      <c r="AD25" s="163"/>
      <c r="AE25" s="163"/>
    </row>
    <row r="26" spans="1:260" s="163" customFormat="1" ht="15.75" hidden="1" x14ac:dyDescent="0.25">
      <c r="A26" s="164"/>
      <c r="B26" s="164" t="s">
        <v>26</v>
      </c>
      <c r="C26" s="164"/>
      <c r="D26" s="165"/>
      <c r="E26" s="477"/>
      <c r="F26" s="477"/>
      <c r="G26" s="477"/>
      <c r="H26" s="477"/>
      <c r="I26" s="165"/>
      <c r="J26" s="446"/>
      <c r="K26" s="165"/>
      <c r="L26" s="446"/>
      <c r="M26" s="446">
        <v>0.12000002595596015</v>
      </c>
      <c r="N26" s="166">
        <v>-1.0000001639127731E-3</v>
      </c>
      <c r="O26" s="166">
        <v>-3.6000000080093741E-2</v>
      </c>
      <c r="P26" s="166">
        <v>5.0028985133394599E-3</v>
      </c>
      <c r="Q26" s="167">
        <v>-4.2549800127744675E-7</v>
      </c>
      <c r="R26" s="168">
        <v>-2.8638169169425964E-8</v>
      </c>
      <c r="S26" s="169">
        <v>-1.755543053150177E-7</v>
      </c>
      <c r="T26" s="172"/>
      <c r="U26" s="170">
        <v>-1.862645149230957E-9</v>
      </c>
      <c r="V26" s="171"/>
      <c r="W26" s="172">
        <v>-2.0954757928848267E-9</v>
      </c>
      <c r="X26" s="172">
        <v>-2.5611370801925659E-9</v>
      </c>
      <c r="Y26" s="172">
        <v>-2.3283064365386963E-9</v>
      </c>
      <c r="Z26" s="159"/>
      <c r="AA26" s="160"/>
      <c r="AB26" s="161" t="str">
        <f>B26</f>
        <v>Check to Fiscal Framework</v>
      </c>
      <c r="AC26" s="173"/>
    </row>
    <row r="27" spans="1:260" s="163" customFormat="1" ht="15.75" hidden="1" x14ac:dyDescent="0.25">
      <c r="A27" s="164"/>
      <c r="B27" s="164" t="s">
        <v>27</v>
      </c>
      <c r="C27" s="164"/>
      <c r="D27" s="165"/>
      <c r="E27" s="477"/>
      <c r="F27" s="477"/>
      <c r="G27" s="477"/>
      <c r="H27" s="477"/>
      <c r="I27" s="165"/>
      <c r="J27" s="446"/>
      <c r="K27" s="165"/>
      <c r="L27" s="446"/>
      <c r="M27" s="446"/>
      <c r="N27" s="166"/>
      <c r="O27" s="166"/>
      <c r="P27" s="166"/>
      <c r="Q27" s="167">
        <v>0</v>
      </c>
      <c r="R27" s="167">
        <v>0</v>
      </c>
      <c r="S27" s="169">
        <v>0</v>
      </c>
      <c r="T27" s="172">
        <v>0</v>
      </c>
      <c r="U27" s="170">
        <v>0</v>
      </c>
      <c r="V27" s="171"/>
      <c r="W27" s="172">
        <v>0</v>
      </c>
      <c r="X27" s="172"/>
      <c r="Y27" s="172"/>
      <c r="Z27" s="159"/>
      <c r="AA27" s="160"/>
      <c r="AB27" s="161" t="str">
        <f>B27</f>
        <v>Check with Table 3</v>
      </c>
      <c r="AC27" s="173"/>
    </row>
    <row r="28" spans="1:260" ht="15.6" customHeight="1" x14ac:dyDescent="0.25">
      <c r="A28" s="12" t="s">
        <v>28</v>
      </c>
      <c r="B28" s="12"/>
      <c r="C28" s="174"/>
      <c r="D28" s="128"/>
      <c r="E28" s="462"/>
      <c r="F28" s="462"/>
      <c r="G28" s="462"/>
      <c r="H28" s="462"/>
      <c r="I28" s="128"/>
      <c r="J28" s="447"/>
      <c r="K28" s="128"/>
      <c r="L28" s="447"/>
      <c r="M28" s="447"/>
      <c r="N28" s="175"/>
      <c r="O28" s="175"/>
      <c r="P28" s="175"/>
      <c r="Q28" s="175"/>
      <c r="R28" s="175"/>
      <c r="S28" s="176"/>
      <c r="T28" s="176"/>
      <c r="U28" s="177"/>
      <c r="V28" s="178"/>
      <c r="W28" s="176"/>
      <c r="X28" s="175"/>
      <c r="Y28" s="178"/>
      <c r="Z28" s="179"/>
      <c r="AA28" s="180" t="str">
        <f>A28</f>
        <v>Main budget expenditure</v>
      </c>
      <c r="AB28" s="181"/>
      <c r="AC28" s="182"/>
    </row>
    <row r="29" spans="1:260" s="187" customFormat="1" ht="15.6" customHeight="1" x14ac:dyDescent="0.25">
      <c r="A29" s="183"/>
      <c r="B29" s="27" t="s">
        <v>29</v>
      </c>
      <c r="C29" s="27"/>
      <c r="D29" s="128"/>
      <c r="E29" s="462">
        <v>136945.41200000001</v>
      </c>
      <c r="F29" s="462">
        <v>144836.20699999999</v>
      </c>
      <c r="G29" s="462">
        <v>158544.20199999999</v>
      </c>
      <c r="H29" s="462">
        <v>175496.34899999999</v>
      </c>
      <c r="I29" s="178">
        <v>192340.79</v>
      </c>
      <c r="J29" s="175">
        <v>208090.90499999997</v>
      </c>
      <c r="K29" s="178">
        <v>232418.22800000003</v>
      </c>
      <c r="L29" s="175">
        <v>269616.85499999998</v>
      </c>
      <c r="M29" s="175">
        <v>311484.44299999997</v>
      </c>
      <c r="N29" s="175">
        <f t="shared" ref="N29:S29" si="5">SUM(N30:N34)</f>
        <v>350386.74799999996</v>
      </c>
      <c r="O29" s="175">
        <f>SUM(O30:O34)</f>
        <v>390580.86200000002</v>
      </c>
      <c r="P29" s="175">
        <f>SUM(P30:P34)</f>
        <v>424634.52600000007</v>
      </c>
      <c r="Q29" s="175">
        <f t="shared" si="5"/>
        <v>462602.97099999996</v>
      </c>
      <c r="R29" s="175">
        <f t="shared" si="5"/>
        <v>503253.93</v>
      </c>
      <c r="S29" s="176">
        <f t="shared" si="5"/>
        <v>544847.95699999994</v>
      </c>
      <c r="T29" s="176">
        <f>SUM(T30:T34)</f>
        <v>590923.06299999997</v>
      </c>
      <c r="U29" s="177">
        <f>SUM(U30:U34)</f>
        <v>588487.74300000002</v>
      </c>
      <c r="V29" s="178">
        <f t="shared" ref="V29:V41" si="6">U29-T29</f>
        <v>-2435.3199999999488</v>
      </c>
      <c r="W29" s="177">
        <f>SUM(W30:W34)</f>
        <v>636177.51199999999</v>
      </c>
      <c r="X29" s="175">
        <f>SUM(X30:X34)</f>
        <v>686503.03600000008</v>
      </c>
      <c r="Y29" s="177">
        <f>SUM(Y30:Y34)</f>
        <v>740229.23</v>
      </c>
      <c r="Z29" s="179"/>
      <c r="AA29" s="184"/>
      <c r="AB29" s="185" t="str">
        <f>B29</f>
        <v>Direct charges against the National Revenue Fund</v>
      </c>
      <c r="AC29" s="186"/>
    </row>
    <row r="30" spans="1:260" s="187" customFormat="1" ht="15.6" customHeight="1" x14ac:dyDescent="0.25">
      <c r="A30" s="188"/>
      <c r="B30" s="188"/>
      <c r="C30" s="189" t="s">
        <v>30</v>
      </c>
      <c r="D30" s="128" t="s">
        <v>31</v>
      </c>
      <c r="E30" s="462">
        <v>47580.748</v>
      </c>
      <c r="F30" s="462">
        <v>46807.724000000002</v>
      </c>
      <c r="G30" s="462">
        <v>46312.94</v>
      </c>
      <c r="H30" s="462">
        <v>48851.192000000003</v>
      </c>
      <c r="I30" s="178">
        <v>50911.999000000003</v>
      </c>
      <c r="J30" s="175">
        <v>52192.159</v>
      </c>
      <c r="K30" s="178">
        <v>52877.061000000002</v>
      </c>
      <c r="L30" s="175">
        <v>54393.684000000001</v>
      </c>
      <c r="M30" s="175">
        <v>57129.216</v>
      </c>
      <c r="N30" s="190">
        <v>66226.843999999997</v>
      </c>
      <c r="O30" s="190">
        <v>76459.993000000002</v>
      </c>
      <c r="P30" s="190">
        <v>88121.133000000002</v>
      </c>
      <c r="Q30" s="191">
        <v>101184.69</v>
      </c>
      <c r="R30" s="191">
        <v>114798.41499999999</v>
      </c>
      <c r="S30" s="191">
        <v>128795.565</v>
      </c>
      <c r="T30" s="191">
        <v>147720</v>
      </c>
      <c r="U30" s="192">
        <v>146281.35399999999</v>
      </c>
      <c r="V30" s="193">
        <f t="shared" si="6"/>
        <v>-1438.6460000000079</v>
      </c>
      <c r="W30" s="190">
        <v>162353.11900000001</v>
      </c>
      <c r="X30" s="190">
        <v>180651.533</v>
      </c>
      <c r="Y30" s="190">
        <v>197319.772</v>
      </c>
      <c r="Z30" s="104" t="str">
        <f>D30</f>
        <v>7)</v>
      </c>
      <c r="AA30" s="94"/>
      <c r="AB30" s="194"/>
      <c r="AC30" s="195" t="str">
        <f>C30</f>
        <v>Debt-service costs</v>
      </c>
    </row>
    <row r="31" spans="1:260" s="187" customFormat="1" ht="15.6" customHeight="1" x14ac:dyDescent="0.25">
      <c r="A31" s="196"/>
      <c r="B31" s="196"/>
      <c r="C31" s="197" t="s">
        <v>32</v>
      </c>
      <c r="D31" s="128"/>
      <c r="E31" s="462">
        <v>85994.664000000004</v>
      </c>
      <c r="F31" s="462">
        <v>93895.282999999996</v>
      </c>
      <c r="G31" s="462">
        <v>107538.36199999999</v>
      </c>
      <c r="H31" s="462">
        <v>120884.50199999999</v>
      </c>
      <c r="I31" s="178">
        <v>135291.63200000001</v>
      </c>
      <c r="J31" s="175">
        <v>149245.62</v>
      </c>
      <c r="K31" s="178">
        <v>171053.71</v>
      </c>
      <c r="L31" s="175">
        <v>201795.64799999999</v>
      </c>
      <c r="M31" s="175">
        <v>236890.82699999999</v>
      </c>
      <c r="N31" s="190">
        <v>265139.44799999997</v>
      </c>
      <c r="O31" s="190">
        <v>291735.50900000002</v>
      </c>
      <c r="P31" s="190">
        <v>310740.70400000003</v>
      </c>
      <c r="Q31" s="191">
        <v>336495.34499999997</v>
      </c>
      <c r="R31" s="191">
        <v>359921.783</v>
      </c>
      <c r="S31" s="191">
        <v>386500.00900000002</v>
      </c>
      <c r="T31" s="191">
        <v>410698.58500000002</v>
      </c>
      <c r="U31" s="192">
        <v>410698.58500000002</v>
      </c>
      <c r="V31" s="193">
        <f t="shared" si="6"/>
        <v>0</v>
      </c>
      <c r="W31" s="190">
        <v>441331.12199999997</v>
      </c>
      <c r="X31" s="190">
        <v>471522.489</v>
      </c>
      <c r="Y31" s="190">
        <v>506103.65299999999</v>
      </c>
      <c r="Z31" s="179"/>
      <c r="AA31" s="94"/>
      <c r="AB31" s="198"/>
      <c r="AC31" s="195" t="str">
        <f>C31</f>
        <v>Provincial equitable share</v>
      </c>
    </row>
    <row r="32" spans="1:260" s="187" customFormat="1" ht="15.6" customHeight="1" x14ac:dyDescent="0.25">
      <c r="A32" s="196"/>
      <c r="B32" s="196"/>
      <c r="C32" s="197" t="s">
        <v>33</v>
      </c>
      <c r="D32" s="128"/>
      <c r="E32" s="462"/>
      <c r="F32" s="462"/>
      <c r="G32" s="178">
        <v>0</v>
      </c>
      <c r="H32" s="178">
        <v>0</v>
      </c>
      <c r="I32" s="178">
        <v>0</v>
      </c>
      <c r="J32" s="175">
        <v>0</v>
      </c>
      <c r="K32" s="178">
        <v>0</v>
      </c>
      <c r="L32" s="175">
        <v>0</v>
      </c>
      <c r="M32" s="175">
        <v>6800.1040000000003</v>
      </c>
      <c r="N32" s="190">
        <v>7542.3609999999999</v>
      </c>
      <c r="O32" s="190">
        <v>8573.1299999999992</v>
      </c>
      <c r="P32" s="190">
        <v>9039.6869999999999</v>
      </c>
      <c r="Q32" s="191">
        <v>9613.36</v>
      </c>
      <c r="R32" s="191">
        <v>10190.162</v>
      </c>
      <c r="S32" s="191">
        <v>10658.909</v>
      </c>
      <c r="T32" s="191">
        <v>11223.831</v>
      </c>
      <c r="U32" s="192">
        <v>11223.831</v>
      </c>
      <c r="V32" s="193">
        <f t="shared" si="6"/>
        <v>0</v>
      </c>
      <c r="W32" s="190">
        <v>11785.022999999999</v>
      </c>
      <c r="X32" s="190">
        <v>12468.554</v>
      </c>
      <c r="Y32" s="190">
        <v>13166.793</v>
      </c>
      <c r="Z32" s="179"/>
      <c r="AA32" s="94"/>
      <c r="AB32" s="198"/>
      <c r="AC32" s="199" t="str">
        <f>C32</f>
        <v>General fuel levy sharing with metropolitan municipalities</v>
      </c>
    </row>
    <row r="33" spans="1:29" s="187" customFormat="1" ht="15.6" customHeight="1" x14ac:dyDescent="0.25">
      <c r="A33" s="196"/>
      <c r="B33" s="196"/>
      <c r="C33" s="197" t="s">
        <v>34</v>
      </c>
      <c r="D33" s="128"/>
      <c r="E33" s="462"/>
      <c r="F33" s="462"/>
      <c r="G33" s="462">
        <v>3777</v>
      </c>
      <c r="H33" s="462">
        <v>4725.3999999999996</v>
      </c>
      <c r="I33" s="178">
        <v>4883.3</v>
      </c>
      <c r="J33" s="175">
        <v>5328.4269999999997</v>
      </c>
      <c r="K33" s="178">
        <v>6284.3059999999996</v>
      </c>
      <c r="L33" s="175">
        <v>7234.1350000000002</v>
      </c>
      <c r="M33" s="175">
        <v>7815.5559999999996</v>
      </c>
      <c r="N33" s="190">
        <v>8379.259</v>
      </c>
      <c r="O33" s="190">
        <v>10025.251</v>
      </c>
      <c r="P33" s="190">
        <v>11694.493</v>
      </c>
      <c r="Q33" s="191">
        <v>12090.186</v>
      </c>
      <c r="R33" s="191">
        <v>13838.798000000001</v>
      </c>
      <c r="S33" s="191">
        <v>15156.433000000001</v>
      </c>
      <c r="T33" s="191">
        <v>17639.595000000001</v>
      </c>
      <c r="U33" s="192">
        <v>15462.17</v>
      </c>
      <c r="V33" s="193">
        <f t="shared" si="6"/>
        <v>-2177.4250000000011</v>
      </c>
      <c r="W33" s="190">
        <v>16641.455999999998</v>
      </c>
      <c r="X33" s="190">
        <v>17968.204000000002</v>
      </c>
      <c r="Y33" s="190">
        <v>19454.123</v>
      </c>
      <c r="Z33" s="179"/>
      <c r="AA33" s="94"/>
      <c r="AB33" s="198"/>
      <c r="AC33" s="199" t="str">
        <f>C33</f>
        <v>Skills levy and SETAs</v>
      </c>
    </row>
    <row r="34" spans="1:29" ht="15.6" customHeight="1" x14ac:dyDescent="0.25">
      <c r="A34" s="196"/>
      <c r="B34" s="196"/>
      <c r="C34" s="200" t="s">
        <v>35</v>
      </c>
      <c r="D34" s="128" t="s">
        <v>36</v>
      </c>
      <c r="E34" s="462">
        <v>3370</v>
      </c>
      <c r="F34" s="462">
        <v>4133.2</v>
      </c>
      <c r="G34" s="462">
        <v>915.89999999999964</v>
      </c>
      <c r="H34" s="462">
        <v>1035.2550000000001</v>
      </c>
      <c r="I34" s="178">
        <v>1253.8589999999995</v>
      </c>
      <c r="J34" s="175">
        <v>1324.6990000000001</v>
      </c>
      <c r="K34" s="178">
        <v>2203.1509999999998</v>
      </c>
      <c r="L34" s="175">
        <v>6193.3880000000008</v>
      </c>
      <c r="M34" s="175">
        <v>2848.74</v>
      </c>
      <c r="N34" s="190">
        <v>3098.8360000000002</v>
      </c>
      <c r="O34" s="190">
        <v>3786.9790000000003</v>
      </c>
      <c r="P34" s="190">
        <v>5038.509</v>
      </c>
      <c r="Q34" s="191">
        <v>3219.39</v>
      </c>
      <c r="R34" s="191">
        <v>4504.7719999999999</v>
      </c>
      <c r="S34" s="191">
        <v>3737.0410000000002</v>
      </c>
      <c r="T34" s="191">
        <v>3641.0520000000001</v>
      </c>
      <c r="U34" s="192">
        <v>4821.8029999999999</v>
      </c>
      <c r="V34" s="193">
        <f t="shared" si="6"/>
        <v>1180.7509999999997</v>
      </c>
      <c r="W34" s="190">
        <v>4066.7919999999999</v>
      </c>
      <c r="X34" s="190">
        <v>3892.2559999999999</v>
      </c>
      <c r="Y34" s="190">
        <v>4184.8890000000001</v>
      </c>
      <c r="Z34" s="104" t="str">
        <f>D34</f>
        <v>8)</v>
      </c>
      <c r="AA34" s="94"/>
      <c r="AB34" s="194"/>
      <c r="AC34" s="195" t="str">
        <f>C34</f>
        <v>Other</v>
      </c>
    </row>
    <row r="35" spans="1:29" s="187" customFormat="1" ht="15.6" customHeight="1" x14ac:dyDescent="0.25">
      <c r="A35" s="174"/>
      <c r="B35" s="174" t="s">
        <v>37</v>
      </c>
      <c r="C35" s="174"/>
      <c r="D35" s="201"/>
      <c r="E35" s="478">
        <v>125959.105</v>
      </c>
      <c r="F35" s="478">
        <v>146687.75399999999</v>
      </c>
      <c r="G35" s="478">
        <v>170121.93799950002</v>
      </c>
      <c r="H35" s="478">
        <v>192963.00242099998</v>
      </c>
      <c r="I35" s="178">
        <v>224343.20699999999</v>
      </c>
      <c r="J35" s="175">
        <v>262101.565</v>
      </c>
      <c r="K35" s="178">
        <v>309800.8192626196</v>
      </c>
      <c r="L35" s="175">
        <v>370620.58020913909</v>
      </c>
      <c r="M35" s="175">
        <v>436383.522</v>
      </c>
      <c r="N35" s="175">
        <f t="shared" ref="N35:S35" si="7">SUM(N36:N39)</f>
        <v>455592.37805</v>
      </c>
      <c r="O35" s="175">
        <f t="shared" si="7"/>
        <v>499330.61</v>
      </c>
      <c r="P35" s="175">
        <f t="shared" si="7"/>
        <v>540861.04604999989</v>
      </c>
      <c r="Q35" s="175">
        <f t="shared" si="7"/>
        <v>585155.64205000002</v>
      </c>
      <c r="R35" s="175">
        <f t="shared" si="7"/>
        <v>628646.17300000007</v>
      </c>
      <c r="S35" s="176">
        <f t="shared" si="7"/>
        <v>699774.92299999995</v>
      </c>
      <c r="T35" s="176">
        <f>SUM(T36:T39)</f>
        <v>721148.22599999991</v>
      </c>
      <c r="U35" s="177">
        <f>SUM(U36:U39)</f>
        <v>718934.7699999999</v>
      </c>
      <c r="V35" s="178">
        <f t="shared" si="6"/>
        <v>-2213.4560000000056</v>
      </c>
      <c r="W35" s="177">
        <f>SUM(W36:W39)</f>
        <v>767037.8679999999</v>
      </c>
      <c r="X35" s="175">
        <f>SUM(X36:X39)</f>
        <v>825469.40300000005</v>
      </c>
      <c r="Y35" s="177">
        <f>SUM(Y36:Y39)</f>
        <v>877396.30800000008</v>
      </c>
      <c r="Z35" s="202"/>
      <c r="AA35" s="203"/>
      <c r="AB35" s="185" t="str">
        <f>B35</f>
        <v>Appropriated by vote</v>
      </c>
      <c r="AC35" s="204"/>
    </row>
    <row r="36" spans="1:29" s="187" customFormat="1" ht="15.6" customHeight="1" x14ac:dyDescent="0.25">
      <c r="A36" s="205"/>
      <c r="B36" s="205"/>
      <c r="C36" s="206" t="s">
        <v>38</v>
      </c>
      <c r="D36" s="88" t="s">
        <v>39</v>
      </c>
      <c r="E36" s="474">
        <v>45752.423999999999</v>
      </c>
      <c r="F36" s="474">
        <v>50815.477999999996</v>
      </c>
      <c r="G36" s="474">
        <v>55600.580999500002</v>
      </c>
      <c r="H36" s="474">
        <v>61481.691421000003</v>
      </c>
      <c r="I36" s="178">
        <v>68568.692999999999</v>
      </c>
      <c r="J36" s="175">
        <v>76586.825000000012</v>
      </c>
      <c r="K36" s="178">
        <v>87084.491262619602</v>
      </c>
      <c r="L36" s="175">
        <v>101323.14463489701</v>
      </c>
      <c r="M36" s="175">
        <v>114745.62</v>
      </c>
      <c r="N36" s="190">
        <v>128898.624</v>
      </c>
      <c r="O36" s="190">
        <v>142697.43599999999</v>
      </c>
      <c r="P36" s="191">
        <v>159848.63</v>
      </c>
      <c r="Q36" s="98">
        <v>176398.42</v>
      </c>
      <c r="R36" s="98">
        <v>184549.43300000002</v>
      </c>
      <c r="S36" s="100">
        <v>193813.08500000002</v>
      </c>
      <c r="T36" s="99">
        <v>208454.23299999998</v>
      </c>
      <c r="U36" s="100">
        <v>210173.49899999998</v>
      </c>
      <c r="V36" s="193">
        <f t="shared" si="6"/>
        <v>1719.2660000000033</v>
      </c>
      <c r="W36" s="100">
        <v>216812.98200000002</v>
      </c>
      <c r="X36" s="98">
        <v>228748.58500000002</v>
      </c>
      <c r="Y36" s="100">
        <v>243478.67</v>
      </c>
      <c r="Z36" s="93" t="str">
        <f>D36</f>
        <v>9)</v>
      </c>
      <c r="AA36" s="94"/>
      <c r="AB36" s="102"/>
      <c r="AC36" s="195" t="str">
        <f>C36</f>
        <v>Current payments</v>
      </c>
    </row>
    <row r="37" spans="1:29" s="187" customFormat="1" ht="15.6" customHeight="1" x14ac:dyDescent="0.25">
      <c r="A37" s="196"/>
      <c r="B37" s="196"/>
      <c r="C37" s="207" t="s">
        <v>40</v>
      </c>
      <c r="D37" s="128" t="s">
        <v>41</v>
      </c>
      <c r="E37" s="462">
        <v>75681.553</v>
      </c>
      <c r="F37" s="462">
        <v>91599.751999999993</v>
      </c>
      <c r="G37" s="462">
        <v>110082.276</v>
      </c>
      <c r="H37" s="462">
        <v>126136.579</v>
      </c>
      <c r="I37" s="178">
        <v>148790.788</v>
      </c>
      <c r="J37" s="175">
        <v>178111.07800000001</v>
      </c>
      <c r="K37" s="178">
        <v>214591.93099999998</v>
      </c>
      <c r="L37" s="175">
        <v>249672.64799999999</v>
      </c>
      <c r="M37" s="175">
        <v>279020.679</v>
      </c>
      <c r="N37" s="190">
        <v>294048.98904999997</v>
      </c>
      <c r="O37" s="190">
        <v>343175.43700000003</v>
      </c>
      <c r="P37" s="191">
        <v>364946.95804999996</v>
      </c>
      <c r="Q37" s="98">
        <v>391285.18704999995</v>
      </c>
      <c r="R37" s="98">
        <v>424142.549</v>
      </c>
      <c r="S37" s="100">
        <v>458495.08699999994</v>
      </c>
      <c r="T37" s="99">
        <v>493383.37999999989</v>
      </c>
      <c r="U37" s="100">
        <v>490258.88399999996</v>
      </c>
      <c r="V37" s="193">
        <f t="shared" si="6"/>
        <v>-3124.4959999999264</v>
      </c>
      <c r="W37" s="100">
        <v>529374.30299999996</v>
      </c>
      <c r="X37" s="98">
        <v>577674.86399999994</v>
      </c>
      <c r="Y37" s="100">
        <v>614257.55000000005</v>
      </c>
      <c r="Z37" s="179" t="str">
        <f>D37</f>
        <v>10)</v>
      </c>
      <c r="AA37" s="94"/>
      <c r="AB37" s="198"/>
      <c r="AC37" s="195" t="str">
        <f>C37</f>
        <v>Transfers and subsidies</v>
      </c>
    </row>
    <row r="38" spans="1:29" s="187" customFormat="1" ht="15.6" customHeight="1" x14ac:dyDescent="0.25">
      <c r="A38" s="196"/>
      <c r="B38" s="196"/>
      <c r="C38" s="207" t="s">
        <v>42</v>
      </c>
      <c r="D38" s="128" t="s">
        <v>43</v>
      </c>
      <c r="E38" s="462">
        <v>4525.1279999999997</v>
      </c>
      <c r="F38" s="462">
        <v>4272.5240000000003</v>
      </c>
      <c r="G38" s="462">
        <v>4439.0810000000001</v>
      </c>
      <c r="H38" s="462">
        <v>5344.732</v>
      </c>
      <c r="I38" s="178">
        <v>6983.7259999999997</v>
      </c>
      <c r="J38" s="175">
        <v>6067.8379999999997</v>
      </c>
      <c r="K38" s="178">
        <v>7018.5219999999999</v>
      </c>
      <c r="L38" s="175">
        <v>8652.1445742421056</v>
      </c>
      <c r="M38" s="175">
        <v>9453.8799999999992</v>
      </c>
      <c r="N38" s="190">
        <v>11406.874</v>
      </c>
      <c r="O38" s="190">
        <v>12043.383</v>
      </c>
      <c r="P38" s="191">
        <v>13876.119000000001</v>
      </c>
      <c r="Q38" s="98">
        <v>14002.681</v>
      </c>
      <c r="R38" s="98">
        <v>16197.732</v>
      </c>
      <c r="S38" s="100">
        <v>18273.189999999999</v>
      </c>
      <c r="T38" s="99">
        <v>14408.463</v>
      </c>
      <c r="U38" s="100">
        <v>13746.093999999999</v>
      </c>
      <c r="V38" s="193">
        <f t="shared" si="6"/>
        <v>-662.3690000000006</v>
      </c>
      <c r="W38" s="100">
        <v>15831.466</v>
      </c>
      <c r="X38" s="98">
        <v>14079.684999999999</v>
      </c>
      <c r="Y38" s="100">
        <v>14450.188</v>
      </c>
      <c r="Z38" s="179" t="str">
        <f>D38</f>
        <v>11)</v>
      </c>
      <c r="AA38" s="94"/>
      <c r="AB38" s="198"/>
      <c r="AC38" s="195" t="str">
        <f>C38</f>
        <v>Payments for capital assets</v>
      </c>
    </row>
    <row r="39" spans="1:29" ht="15.6" customHeight="1" x14ac:dyDescent="0.25">
      <c r="A39" s="196"/>
      <c r="B39" s="196"/>
      <c r="C39" s="207" t="s">
        <v>96</v>
      </c>
      <c r="D39" s="128" t="s">
        <v>44</v>
      </c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5">
        <v>1335.8240000000001</v>
      </c>
      <c r="K39" s="178">
        <v>1105.875</v>
      </c>
      <c r="L39" s="175">
        <v>10972.643</v>
      </c>
      <c r="M39" s="175">
        <v>33163.343000000001</v>
      </c>
      <c r="N39" s="190">
        <v>21237.891000000003</v>
      </c>
      <c r="O39" s="190">
        <v>1414.354</v>
      </c>
      <c r="P39" s="191">
        <v>2189.3389999999999</v>
      </c>
      <c r="Q39" s="190">
        <v>3469.3540000000003</v>
      </c>
      <c r="R39" s="190">
        <v>3756.4590000000007</v>
      </c>
      <c r="S39" s="192">
        <v>29193.561000000002</v>
      </c>
      <c r="T39" s="191">
        <v>4902.1499999999996</v>
      </c>
      <c r="U39" s="192">
        <v>4756.2929999999997</v>
      </c>
      <c r="V39" s="193">
        <f t="shared" si="6"/>
        <v>-145.85699999999997</v>
      </c>
      <c r="W39" s="192">
        <v>5019.1169999999993</v>
      </c>
      <c r="X39" s="190">
        <v>4966.2690000000002</v>
      </c>
      <c r="Y39" s="192">
        <v>5209.8999999999996</v>
      </c>
      <c r="Z39" s="179" t="str">
        <f>D39</f>
        <v>12)</v>
      </c>
      <c r="AA39" s="94"/>
      <c r="AB39" s="198"/>
      <c r="AC39" s="199" t="str">
        <f>C39</f>
        <v>Payments for financial assets</v>
      </c>
    </row>
    <row r="40" spans="1:29" ht="15.6" customHeight="1" x14ac:dyDescent="0.25">
      <c r="A40" s="196"/>
      <c r="B40" s="174" t="s">
        <v>45</v>
      </c>
      <c r="C40" s="207"/>
      <c r="D40" s="128"/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5">
        <v>0</v>
      </c>
      <c r="K40" s="178">
        <v>0</v>
      </c>
      <c r="L40" s="175"/>
      <c r="M40" s="175">
        <v>0</v>
      </c>
      <c r="N40" s="190">
        <v>0</v>
      </c>
      <c r="O40" s="190">
        <v>0</v>
      </c>
      <c r="P40" s="191">
        <v>0</v>
      </c>
      <c r="Q40" s="190">
        <v>0</v>
      </c>
      <c r="R40" s="190">
        <v>0</v>
      </c>
      <c r="S40" s="192">
        <v>0</v>
      </c>
      <c r="T40" s="191">
        <v>266.79500000000002</v>
      </c>
      <c r="U40" s="192">
        <v>0</v>
      </c>
      <c r="V40" s="193">
        <f t="shared" si="6"/>
        <v>-266.79500000000002</v>
      </c>
      <c r="W40" s="192">
        <v>0</v>
      </c>
      <c r="X40" s="190">
        <v>210.887</v>
      </c>
      <c r="Y40" s="192">
        <v>14566.436</v>
      </c>
      <c r="Z40" s="179"/>
      <c r="AA40" s="94"/>
      <c r="AB40" s="185" t="str">
        <f>B40</f>
        <v>Provisional allocation not assigned to votes</v>
      </c>
      <c r="AC40" s="199"/>
    </row>
    <row r="41" spans="1:29" ht="15.6" customHeight="1" x14ac:dyDescent="0.25">
      <c r="A41" s="208" t="s">
        <v>46</v>
      </c>
      <c r="B41" s="196"/>
      <c r="C41" s="207"/>
      <c r="D41" s="128"/>
      <c r="E41" s="487">
        <v>262904.51699999999</v>
      </c>
      <c r="F41" s="487">
        <v>291523.96100000001</v>
      </c>
      <c r="G41" s="487">
        <v>328666.13999950001</v>
      </c>
      <c r="H41" s="487">
        <v>368459.35142099997</v>
      </c>
      <c r="I41" s="212">
        <v>416683.99699999997</v>
      </c>
      <c r="J41" s="209">
        <v>470192.47</v>
      </c>
      <c r="K41" s="212">
        <f t="shared" ref="K41:L41" si="8">K29+K35+K40</f>
        <v>542219.0472626196</v>
      </c>
      <c r="L41" s="209">
        <f t="shared" si="8"/>
        <v>640237.43520913902</v>
      </c>
      <c r="M41" s="209">
        <f t="shared" ref="M41" si="9">M29+M35+M40</f>
        <v>747867.96499999997</v>
      </c>
      <c r="N41" s="209">
        <f>N29+N35+N40</f>
        <v>805979.12604999996</v>
      </c>
      <c r="O41" s="209">
        <f t="shared" ref="O41:Y41" si="10">O29+O35+O40</f>
        <v>889911.47200000007</v>
      </c>
      <c r="P41" s="210">
        <f t="shared" si="10"/>
        <v>965495.57204999996</v>
      </c>
      <c r="Q41" s="209">
        <f t="shared" si="10"/>
        <v>1047758.61305</v>
      </c>
      <c r="R41" s="209">
        <f t="shared" si="10"/>
        <v>1131900.1030000001</v>
      </c>
      <c r="S41" s="211">
        <f t="shared" si="10"/>
        <v>1244622.8799999999</v>
      </c>
      <c r="T41" s="210">
        <f t="shared" si="10"/>
        <v>1312338.0839999998</v>
      </c>
      <c r="U41" s="211">
        <f t="shared" si="10"/>
        <v>1307422.5129999998</v>
      </c>
      <c r="V41" s="212">
        <f t="shared" si="6"/>
        <v>-4915.5709999999963</v>
      </c>
      <c r="W41" s="211">
        <f t="shared" si="10"/>
        <v>1403215.38</v>
      </c>
      <c r="X41" s="209">
        <f t="shared" si="10"/>
        <v>1512183.3260000004</v>
      </c>
      <c r="Y41" s="212">
        <f t="shared" si="10"/>
        <v>1632191.9740000002</v>
      </c>
      <c r="Z41" s="179"/>
      <c r="AA41" s="94"/>
      <c r="AB41" s="198"/>
      <c r="AC41" s="199"/>
    </row>
    <row r="42" spans="1:29" ht="15.6" hidden="1" customHeight="1" x14ac:dyDescent="0.25">
      <c r="A42" s="213"/>
      <c r="B42" s="213"/>
      <c r="C42" s="213"/>
      <c r="D42" s="214"/>
      <c r="E42" s="479"/>
      <c r="F42" s="479"/>
      <c r="G42" s="479"/>
      <c r="H42" s="479"/>
      <c r="I42" s="214"/>
      <c r="J42" s="456"/>
      <c r="K42" s="451"/>
      <c r="L42" s="448"/>
      <c r="M42" s="448"/>
      <c r="N42" s="215"/>
      <c r="O42" s="215"/>
      <c r="P42" s="215"/>
      <c r="Q42" s="216"/>
      <c r="R42" s="215"/>
      <c r="S42" s="115"/>
      <c r="T42" s="513"/>
      <c r="U42" s="217"/>
      <c r="V42" s="218"/>
      <c r="W42" s="217"/>
      <c r="X42" s="113"/>
      <c r="Y42" s="217"/>
      <c r="Z42" s="219"/>
      <c r="AA42" s="220"/>
      <c r="AB42" s="221"/>
      <c r="AC42" s="222"/>
    </row>
    <row r="43" spans="1:29" s="141" customFormat="1" ht="15.6" customHeight="1" x14ac:dyDescent="0.25">
      <c r="A43" s="6"/>
      <c r="B43" s="174" t="s">
        <v>47</v>
      </c>
      <c r="C43" s="6"/>
      <c r="D43" s="223" t="s">
        <v>24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4">
        <v>0</v>
      </c>
      <c r="K43" s="227">
        <v>0</v>
      </c>
      <c r="L43" s="224">
        <v>0</v>
      </c>
      <c r="M43" s="224">
        <v>0</v>
      </c>
      <c r="N43" s="224">
        <v>0</v>
      </c>
      <c r="O43" s="224">
        <v>0</v>
      </c>
      <c r="P43" s="224">
        <v>0</v>
      </c>
      <c r="Q43" s="224">
        <v>0</v>
      </c>
      <c r="R43" s="224">
        <v>0</v>
      </c>
      <c r="S43" s="225">
        <v>0</v>
      </c>
      <c r="T43" s="225">
        <v>6000</v>
      </c>
      <c r="U43" s="226">
        <v>0</v>
      </c>
      <c r="V43" s="227">
        <f>U43-T43</f>
        <v>-6000</v>
      </c>
      <c r="W43" s="226">
        <v>6000</v>
      </c>
      <c r="X43" s="136">
        <v>10000</v>
      </c>
      <c r="Y43" s="136">
        <v>20000</v>
      </c>
      <c r="Z43" s="179" t="str">
        <f>D43</f>
        <v xml:space="preserve"> </v>
      </c>
      <c r="AA43" s="184"/>
      <c r="AB43" s="185" t="str">
        <f>B43</f>
        <v>Contingency reserve</v>
      </c>
      <c r="AC43" s="228"/>
    </row>
    <row r="44" spans="1:29" s="141" customFormat="1" ht="15.6" customHeight="1" x14ac:dyDescent="0.25">
      <c r="A44" s="208" t="s">
        <v>48</v>
      </c>
      <c r="B44" s="208"/>
      <c r="C44" s="229"/>
      <c r="D44" s="230" t="s">
        <v>24</v>
      </c>
      <c r="E44" s="504">
        <v>262904.51699999999</v>
      </c>
      <c r="F44" s="504">
        <v>291523.96100000001</v>
      </c>
      <c r="G44" s="504">
        <v>328666.13999950001</v>
      </c>
      <c r="H44" s="504">
        <v>368459.35142099997</v>
      </c>
      <c r="I44" s="234">
        <v>416683.99699999997</v>
      </c>
      <c r="J44" s="231">
        <v>470192.47</v>
      </c>
      <c r="K44" s="234">
        <v>542219.0472626196</v>
      </c>
      <c r="L44" s="231">
        <v>640237.43520913902</v>
      </c>
      <c r="M44" s="231">
        <v>747867.96499999997</v>
      </c>
      <c r="N44" s="231">
        <f>N41+N43</f>
        <v>805979.12604999996</v>
      </c>
      <c r="O44" s="231">
        <f t="shared" ref="O44:Y44" si="11">O41+O43</f>
        <v>889911.47200000007</v>
      </c>
      <c r="P44" s="231">
        <f t="shared" si="11"/>
        <v>965495.57204999996</v>
      </c>
      <c r="Q44" s="231">
        <f t="shared" si="11"/>
        <v>1047758.61305</v>
      </c>
      <c r="R44" s="231">
        <f t="shared" si="11"/>
        <v>1131900.1030000001</v>
      </c>
      <c r="S44" s="232">
        <f t="shared" si="11"/>
        <v>1244622.8799999999</v>
      </c>
      <c r="T44" s="232">
        <f t="shared" si="11"/>
        <v>1318338.0839999998</v>
      </c>
      <c r="U44" s="233">
        <f t="shared" si="11"/>
        <v>1307422.5129999998</v>
      </c>
      <c r="V44" s="234">
        <f t="shared" si="11"/>
        <v>-10915.570999999996</v>
      </c>
      <c r="W44" s="231">
        <f t="shared" si="11"/>
        <v>1409215.38</v>
      </c>
      <c r="X44" s="231">
        <f t="shared" si="11"/>
        <v>1522183.3260000004</v>
      </c>
      <c r="Y44" s="231">
        <f t="shared" si="11"/>
        <v>1652191.9740000002</v>
      </c>
      <c r="Z44" s="235" t="str">
        <f>D44</f>
        <v xml:space="preserve"> </v>
      </c>
      <c r="AA44" s="236" t="str">
        <f>A44</f>
        <v xml:space="preserve">Total expenditure </v>
      </c>
      <c r="AB44" s="237"/>
      <c r="AC44" s="238"/>
    </row>
    <row r="45" spans="1:29" s="141" customFormat="1" ht="15.6" hidden="1" customHeight="1" x14ac:dyDescent="0.25">
      <c r="A45" s="239"/>
      <c r="B45" s="164" t="s">
        <v>49</v>
      </c>
      <c r="C45" s="152"/>
      <c r="D45" s="153"/>
      <c r="E45" s="477"/>
      <c r="F45" s="477"/>
      <c r="G45" s="477"/>
      <c r="H45" s="477"/>
      <c r="I45" s="153"/>
      <c r="J45" s="446"/>
      <c r="K45" s="153"/>
      <c r="L45" s="166">
        <v>0</v>
      </c>
      <c r="M45" s="166"/>
      <c r="N45" s="166"/>
      <c r="O45" s="166"/>
      <c r="P45" s="166"/>
      <c r="Q45" s="167">
        <v>-5.0000147894024849E-5</v>
      </c>
      <c r="R45" s="167">
        <v>0</v>
      </c>
      <c r="S45" s="169">
        <v>0</v>
      </c>
      <c r="T45" s="172">
        <v>0</v>
      </c>
      <c r="U45" s="170">
        <v>0</v>
      </c>
      <c r="V45" s="171"/>
      <c r="W45" s="166">
        <v>0</v>
      </c>
      <c r="X45" s="166">
        <v>0</v>
      </c>
      <c r="Y45" s="166">
        <v>0</v>
      </c>
      <c r="Z45" s="159"/>
      <c r="AA45" s="160"/>
      <c r="AB45" s="240" t="str">
        <f>B45</f>
        <v>Check with Table 4</v>
      </c>
      <c r="AC45" s="162"/>
    </row>
    <row r="46" spans="1:29" s="241" customFormat="1" ht="15.6" hidden="1" customHeight="1" x14ac:dyDescent="0.25">
      <c r="A46" s="239"/>
      <c r="B46" s="164" t="s">
        <v>50</v>
      </c>
      <c r="C46" s="152"/>
      <c r="D46" s="153"/>
      <c r="E46" s="477"/>
      <c r="F46" s="477"/>
      <c r="G46" s="477">
        <v>-0.10560747660929337</v>
      </c>
      <c r="H46" s="477">
        <v>-2.2940519556868821E-2</v>
      </c>
      <c r="I46" s="153"/>
      <c r="J46" s="446"/>
      <c r="K46" s="153"/>
      <c r="L46" s="166"/>
      <c r="M46" s="166">
        <v>1.5000000013969839E-2</v>
      </c>
      <c r="N46" s="166">
        <v>-2.0970710320398211E-3</v>
      </c>
      <c r="O46" s="166">
        <v>-1.1140394490212202E-3</v>
      </c>
      <c r="P46" s="166">
        <v>-1.3421878684312105E-3</v>
      </c>
      <c r="Q46" s="167">
        <v>3.4133647568523884E-4</v>
      </c>
      <c r="R46" s="167">
        <v>-2.5192019529640675E-4</v>
      </c>
      <c r="S46" s="169">
        <v>3.0993018299341202E-4</v>
      </c>
      <c r="T46" s="514"/>
      <c r="U46" s="170">
        <v>1.7107021994888783E-4</v>
      </c>
      <c r="V46" s="171"/>
      <c r="W46" s="166">
        <v>-5.7951174676418304E-4</v>
      </c>
      <c r="X46" s="166">
        <v>-4.0246499702334404E-4</v>
      </c>
      <c r="Y46" s="166">
        <v>-1.2202747166156769E-4</v>
      </c>
      <c r="Z46" s="159"/>
      <c r="AA46" s="160"/>
      <c r="AB46" s="240" t="str">
        <f>B46</f>
        <v>Check with Fiscal Framework</v>
      </c>
      <c r="AC46" s="162"/>
    </row>
    <row r="47" spans="1:29" s="241" customFormat="1" ht="15.75" hidden="1" x14ac:dyDescent="0.25">
      <c r="A47" s="239"/>
      <c r="B47" s="164"/>
      <c r="C47" s="152"/>
      <c r="D47" s="153"/>
      <c r="E47" s="477"/>
      <c r="F47" s="477"/>
      <c r="G47" s="477"/>
      <c r="H47" s="477"/>
      <c r="I47" s="153"/>
      <c r="J47" s="446"/>
      <c r="K47" s="153"/>
      <c r="L47" s="166"/>
      <c r="M47" s="166"/>
      <c r="N47" s="166"/>
      <c r="O47" s="166">
        <v>0</v>
      </c>
      <c r="P47" s="166">
        <v>0</v>
      </c>
      <c r="Q47" s="167"/>
      <c r="R47" s="167"/>
      <c r="S47" s="169"/>
      <c r="T47" s="172">
        <v>0</v>
      </c>
      <c r="U47" s="170"/>
      <c r="V47" s="171"/>
      <c r="W47" s="166"/>
      <c r="X47" s="166"/>
      <c r="Y47" s="166"/>
      <c r="Z47" s="159"/>
      <c r="AA47" s="160"/>
      <c r="AB47" s="240"/>
      <c r="AC47" s="162"/>
    </row>
    <row r="48" spans="1:29" s="13" customFormat="1" ht="15.75" x14ac:dyDescent="0.25">
      <c r="A48" s="494"/>
      <c r="B48" s="495" t="s">
        <v>51</v>
      </c>
      <c r="C48" s="494"/>
      <c r="D48" s="144"/>
      <c r="E48" s="496"/>
      <c r="F48" s="496">
        <f t="shared" ref="F48:S48" si="12">F30/F$82</f>
        <v>3.9056657018149171E-2</v>
      </c>
      <c r="G48" s="496">
        <f t="shared" si="12"/>
        <v>3.5518591433284716E-2</v>
      </c>
      <c r="H48" s="497">
        <f t="shared" si="12"/>
        <v>3.3713262756897747E-2</v>
      </c>
      <c r="I48" s="497">
        <f t="shared" si="12"/>
        <v>3.1547664164103359E-2</v>
      </c>
      <c r="J48" s="497">
        <f t="shared" si="12"/>
        <v>2.8477309395704718E-2</v>
      </c>
      <c r="K48" s="496">
        <f t="shared" si="12"/>
        <v>2.5477837674796444E-2</v>
      </c>
      <c r="L48" s="497">
        <f t="shared" si="12"/>
        <v>2.2582530882290657E-2</v>
      </c>
      <c r="M48" s="497">
        <f t="shared" si="12"/>
        <v>2.2392058059448536E-2</v>
      </c>
      <c r="N48" s="497">
        <f t="shared" si="12"/>
        <v>2.3442798686036298E-2</v>
      </c>
      <c r="O48" s="497">
        <f t="shared" si="12"/>
        <v>2.4837430459411287E-2</v>
      </c>
      <c r="P48" s="497">
        <f t="shared" si="12"/>
        <v>2.6516632262490816E-2</v>
      </c>
      <c r="Q48" s="497">
        <f t="shared" si="12"/>
        <v>2.7918347447291998E-2</v>
      </c>
      <c r="R48" s="497">
        <f t="shared" si="12"/>
        <v>2.971681016183976E-2</v>
      </c>
      <c r="S48" s="498">
        <f t="shared" si="12"/>
        <v>3.1514922878762203E-2</v>
      </c>
      <c r="T48" s="498">
        <f t="shared" ref="T48:Y48" si="13">T30/T$82</f>
        <v>3.3661340129083041E-2</v>
      </c>
      <c r="U48" s="499">
        <f t="shared" si="13"/>
        <v>3.3171798710100751E-2</v>
      </c>
      <c r="V48" s="496"/>
      <c r="W48" s="497">
        <f t="shared" si="13"/>
        <v>3.4242997362494386E-2</v>
      </c>
      <c r="X48" s="497">
        <f t="shared" si="13"/>
        <v>3.522045541593917E-2</v>
      </c>
      <c r="Y48" s="497">
        <f t="shared" si="13"/>
        <v>3.5581691734660741E-2</v>
      </c>
      <c r="Z48" s="148"/>
      <c r="AA48" s="500"/>
      <c r="AB48" s="501" t="str">
        <f>B48</f>
        <v>Debt-service costs as Percentage of GDP</v>
      </c>
      <c r="AC48" s="502"/>
    </row>
    <row r="49" spans="1:29" ht="15" hidden="1" customHeight="1" x14ac:dyDescent="0.25">
      <c r="A49" s="242"/>
      <c r="B49" s="242"/>
      <c r="C49" s="242"/>
      <c r="D49" s="243"/>
      <c r="E49" s="451"/>
      <c r="F49" s="479"/>
      <c r="G49" s="451"/>
      <c r="H49" s="451"/>
      <c r="I49" s="451"/>
      <c r="J49" s="456"/>
      <c r="K49" s="243"/>
      <c r="L49" s="456"/>
      <c r="M49" s="448"/>
      <c r="N49" s="244"/>
      <c r="O49" s="244"/>
      <c r="P49" s="244"/>
      <c r="Q49" s="245"/>
      <c r="R49" s="245"/>
      <c r="S49" s="246"/>
      <c r="T49" s="515"/>
      <c r="U49" s="247"/>
      <c r="V49" s="248"/>
      <c r="W49" s="244"/>
      <c r="X49" s="244"/>
      <c r="Y49" s="244"/>
      <c r="Z49" s="219"/>
      <c r="AA49" s="220"/>
      <c r="AB49" s="249"/>
      <c r="AC49" s="250"/>
    </row>
    <row r="50" spans="1:29" ht="15.6" hidden="1" customHeight="1" x14ac:dyDescent="0.25">
      <c r="A50" s="251"/>
      <c r="B50" s="251"/>
      <c r="C50" s="251"/>
      <c r="D50" s="252"/>
      <c r="E50" s="475"/>
      <c r="F50" s="475"/>
      <c r="G50" s="475"/>
      <c r="H50" s="475"/>
      <c r="I50" s="475"/>
      <c r="J50" s="449"/>
      <c r="K50" s="252"/>
      <c r="L50" s="449"/>
      <c r="M50" s="449"/>
      <c r="N50" s="253"/>
      <c r="O50" s="253"/>
      <c r="P50" s="253"/>
      <c r="Q50" s="254"/>
      <c r="R50" s="254"/>
      <c r="S50" s="255"/>
      <c r="T50" s="261"/>
      <c r="U50" s="256"/>
      <c r="V50" s="257"/>
      <c r="W50" s="253"/>
      <c r="X50" s="253"/>
      <c r="Y50" s="253"/>
      <c r="Z50" s="219"/>
      <c r="AA50" s="119"/>
      <c r="AB50" s="258"/>
      <c r="AC50" s="259"/>
    </row>
    <row r="51" spans="1:29" ht="15.6" hidden="1" customHeight="1" x14ac:dyDescent="0.25">
      <c r="A51" s="260"/>
      <c r="B51" s="260"/>
      <c r="C51" s="260"/>
      <c r="D51" s="214"/>
      <c r="E51" s="479"/>
      <c r="F51" s="479"/>
      <c r="G51" s="479"/>
      <c r="H51" s="479"/>
      <c r="I51" s="479"/>
      <c r="J51" s="448"/>
      <c r="K51" s="214"/>
      <c r="L51" s="448"/>
      <c r="M51" s="448"/>
      <c r="N51" s="253"/>
      <c r="O51" s="253"/>
      <c r="P51" s="253"/>
      <c r="Q51" s="254"/>
      <c r="R51" s="254"/>
      <c r="S51" s="255"/>
      <c r="T51" s="261"/>
      <c r="U51" s="256"/>
      <c r="V51" s="257"/>
      <c r="W51" s="261"/>
      <c r="X51" s="261"/>
      <c r="Y51" s="261"/>
      <c r="Z51" s="219"/>
      <c r="AA51" s="119"/>
      <c r="AB51" s="258"/>
      <c r="AC51" s="259"/>
    </row>
    <row r="52" spans="1:29" ht="15.6" customHeight="1" x14ac:dyDescent="0.25">
      <c r="A52" s="13"/>
      <c r="B52" s="13"/>
      <c r="C52" s="174"/>
      <c r="D52" s="128"/>
      <c r="E52" s="452"/>
      <c r="F52" s="462"/>
      <c r="G52" s="452"/>
      <c r="H52" s="452"/>
      <c r="I52" s="452"/>
      <c r="J52" s="457"/>
      <c r="K52" s="128"/>
      <c r="L52" s="457"/>
      <c r="M52" s="447"/>
      <c r="N52" s="262"/>
      <c r="O52" s="262"/>
      <c r="P52" s="262"/>
      <c r="Q52" s="262"/>
      <c r="R52" s="262"/>
      <c r="S52" s="263"/>
      <c r="T52" s="263"/>
      <c r="U52" s="264"/>
      <c r="V52" s="265"/>
      <c r="W52" s="262"/>
      <c r="X52" s="224"/>
      <c r="Y52" s="224"/>
      <c r="Z52" s="179"/>
      <c r="AA52" s="184"/>
      <c r="AB52" s="266"/>
      <c r="AC52" s="267"/>
    </row>
    <row r="53" spans="1:29" ht="15.6" customHeight="1" x14ac:dyDescent="0.25">
      <c r="A53" s="13"/>
      <c r="B53" s="13"/>
      <c r="C53" s="174"/>
      <c r="D53" s="128"/>
      <c r="E53" s="462"/>
      <c r="F53" s="461"/>
      <c r="G53" s="462"/>
      <c r="H53" s="462"/>
      <c r="I53" s="128"/>
      <c r="J53" s="447"/>
      <c r="K53" s="461"/>
      <c r="L53" s="447"/>
      <c r="M53" s="268"/>
      <c r="N53" s="268"/>
      <c r="O53" s="268"/>
      <c r="P53" s="268"/>
      <c r="Q53" s="268"/>
      <c r="R53" s="268"/>
      <c r="S53" s="269"/>
      <c r="T53" s="269"/>
      <c r="U53" s="270"/>
      <c r="V53" s="271"/>
      <c r="W53" s="268"/>
      <c r="X53" s="272"/>
      <c r="Y53" s="272"/>
      <c r="Z53" s="179"/>
      <c r="AA53" s="184"/>
      <c r="AB53" s="266"/>
      <c r="AC53" s="267"/>
    </row>
    <row r="54" spans="1:29" ht="15.6" customHeight="1" x14ac:dyDescent="0.25">
      <c r="A54" s="273" t="s">
        <v>52</v>
      </c>
      <c r="B54" s="273"/>
      <c r="C54" s="174"/>
      <c r="D54" s="128"/>
      <c r="E54" s="277">
        <v>-12560.732999999946</v>
      </c>
      <c r="F54" s="277">
        <v>-12819.567999999992</v>
      </c>
      <c r="G54" s="277">
        <v>-35080.225999499969</v>
      </c>
      <c r="H54" s="277">
        <v>-27900.286421000001</v>
      </c>
      <c r="I54" s="277">
        <v>-2584.7879999999304</v>
      </c>
      <c r="J54" s="277">
        <v>10228.923999999977</v>
      </c>
      <c r="K54" s="277">
        <v>20425.398737380398</v>
      </c>
      <c r="L54" s="274">
        <v>-23238.284709139029</v>
      </c>
      <c r="M54" s="274">
        <v>-161754.87680661993</v>
      </c>
      <c r="N54" s="274">
        <f t="shared" ref="N54:S54" si="14">N24-N44</f>
        <v>-133227.67255125474</v>
      </c>
      <c r="O54" s="274">
        <f t="shared" si="14"/>
        <v>-144620.20982152002</v>
      </c>
      <c r="P54" s="274">
        <f t="shared" si="14"/>
        <v>-165353.34118662996</v>
      </c>
      <c r="Q54" s="274">
        <f t="shared" si="14"/>
        <v>-160392.44014021021</v>
      </c>
      <c r="R54" s="274">
        <f t="shared" si="14"/>
        <v>-166443.15676505014</v>
      </c>
      <c r="S54" s="275">
        <f t="shared" si="14"/>
        <v>-168388.54967275984</v>
      </c>
      <c r="T54" s="275">
        <f>T24-T44</f>
        <v>-156341.88557326049</v>
      </c>
      <c r="U54" s="276">
        <f>U24-U44</f>
        <v>-170531.64443990821</v>
      </c>
      <c r="V54" s="277">
        <f>U54-T54</f>
        <v>-14189.758866647724</v>
      </c>
      <c r="W54" s="274">
        <f>W24-W44</f>
        <v>-166798.11130399443</v>
      </c>
      <c r="X54" s="274">
        <f>X24-X44</f>
        <v>-171152.79326495621</v>
      </c>
      <c r="Y54" s="274">
        <f>Y24-Y44</f>
        <v>-180677.57627519849</v>
      </c>
      <c r="Z54" s="179"/>
      <c r="AA54" s="278" t="str">
        <f>A54</f>
        <v>Main budget balance</v>
      </c>
      <c r="AB54" s="279"/>
      <c r="AC54" s="280"/>
    </row>
    <row r="55" spans="1:29" ht="15.6" customHeight="1" x14ac:dyDescent="0.25">
      <c r="A55" s="281" t="s">
        <v>53</v>
      </c>
      <c r="B55" s="273"/>
      <c r="C55" s="174"/>
      <c r="D55" s="128"/>
      <c r="E55" s="468">
        <f t="shared" ref="E55:S55" si="15">E54/E$82</f>
        <v>-1.1976803924653466E-2</v>
      </c>
      <c r="F55" s="468">
        <f t="shared" si="15"/>
        <v>-1.0696727542164627E-2</v>
      </c>
      <c r="G55" s="468">
        <f t="shared" si="15"/>
        <v>-2.6903932565359303E-2</v>
      </c>
      <c r="H55" s="468">
        <f t="shared" si="15"/>
        <v>-1.9254590289298962E-2</v>
      </c>
      <c r="I55" s="468">
        <f t="shared" si="15"/>
        <v>-1.6016661172428563E-3</v>
      </c>
      <c r="J55" s="468">
        <f t="shared" si="15"/>
        <v>5.5811493357296989E-3</v>
      </c>
      <c r="K55" s="468">
        <f t="shared" si="15"/>
        <v>9.8416020790938058E-3</v>
      </c>
      <c r="L55" s="282">
        <f t="shared" si="15"/>
        <v>-9.647798117435746E-3</v>
      </c>
      <c r="M55" s="282">
        <f t="shared" si="15"/>
        <v>-6.3400565357885866E-2</v>
      </c>
      <c r="N55" s="282">
        <f t="shared" si="15"/>
        <v>-4.7159570325112109E-2</v>
      </c>
      <c r="O55" s="282">
        <f t="shared" si="15"/>
        <v>-4.6978743569430784E-2</v>
      </c>
      <c r="P55" s="282">
        <f t="shared" si="15"/>
        <v>-4.9756665539241796E-2</v>
      </c>
      <c r="Q55" s="282">
        <f t="shared" si="15"/>
        <v>-4.4254638441382506E-2</v>
      </c>
      <c r="R55" s="282">
        <f t="shared" si="15"/>
        <v>-4.3085609608149472E-2</v>
      </c>
      <c r="S55" s="283">
        <f t="shared" si="15"/>
        <v>-4.1202910648387971E-2</v>
      </c>
      <c r="T55" s="283">
        <f>T54/T$82</f>
        <v>-3.5626031591549569E-2</v>
      </c>
      <c r="U55" s="284">
        <f>U54/U$82</f>
        <v>-3.8670966793642805E-2</v>
      </c>
      <c r="V55" s="468"/>
      <c r="W55" s="282">
        <f>W54/W$82</f>
        <v>-3.5180520834045242E-2</v>
      </c>
      <c r="X55" s="282">
        <f>X54/X$82</f>
        <v>-3.3368547857835475E-2</v>
      </c>
      <c r="Y55" s="282">
        <f>Y54/Y$82</f>
        <v>-3.2580687465976622E-2</v>
      </c>
      <c r="Z55" s="179"/>
      <c r="AA55" s="281" t="str">
        <f>A55</f>
        <v>Percentage of GDP</v>
      </c>
      <c r="AB55" s="279"/>
      <c r="AC55" s="280"/>
    </row>
    <row r="56" spans="1:29" ht="15.6" customHeight="1" x14ac:dyDescent="0.25">
      <c r="A56" s="285"/>
      <c r="B56" s="285"/>
      <c r="C56" s="174"/>
      <c r="D56" s="128"/>
      <c r="E56" s="452"/>
      <c r="F56" s="452"/>
      <c r="G56" s="15"/>
      <c r="H56" s="455"/>
      <c r="I56" s="15"/>
      <c r="J56" s="457"/>
      <c r="K56" s="452"/>
      <c r="L56" s="286"/>
      <c r="M56" s="286"/>
      <c r="N56" s="286"/>
      <c r="O56" s="286"/>
      <c r="P56" s="286"/>
      <c r="Q56" s="286"/>
      <c r="R56" s="286"/>
      <c r="S56" s="287"/>
      <c r="T56" s="287"/>
      <c r="U56" s="288"/>
      <c r="V56" s="289"/>
      <c r="W56" s="286"/>
      <c r="X56" s="286"/>
      <c r="Y56" s="286"/>
      <c r="Z56" s="179"/>
      <c r="AA56" s="184"/>
      <c r="AB56" s="290"/>
      <c r="AC56" s="291"/>
    </row>
    <row r="57" spans="1:29" ht="15.6" customHeight="1" x14ac:dyDescent="0.25">
      <c r="A57" s="141" t="s">
        <v>54</v>
      </c>
      <c r="B57" s="241"/>
      <c r="C57" s="174"/>
      <c r="D57" s="128"/>
      <c r="E57" s="462"/>
      <c r="F57" s="462"/>
      <c r="G57" s="462"/>
      <c r="H57" s="462"/>
      <c r="I57" s="128"/>
      <c r="J57" s="447"/>
      <c r="K57" s="128"/>
      <c r="L57" s="447"/>
      <c r="M57" s="262"/>
      <c r="N57" s="262"/>
      <c r="O57" s="262"/>
      <c r="P57" s="262"/>
      <c r="Q57" s="262"/>
      <c r="R57" s="262"/>
      <c r="S57" s="263"/>
      <c r="T57" s="263"/>
      <c r="U57" s="264"/>
      <c r="V57" s="265"/>
      <c r="W57" s="262"/>
      <c r="X57" s="262"/>
      <c r="Y57" s="262"/>
      <c r="Z57" s="179"/>
      <c r="AA57" s="278" t="str">
        <f>A57</f>
        <v>Financing</v>
      </c>
      <c r="AB57" s="292"/>
      <c r="AC57" s="293"/>
    </row>
    <row r="58" spans="1:29" ht="15.6" customHeight="1" x14ac:dyDescent="0.25">
      <c r="A58" s="294" t="s">
        <v>55</v>
      </c>
      <c r="B58" s="141"/>
      <c r="C58" s="174"/>
      <c r="D58" s="128"/>
      <c r="E58" s="462"/>
      <c r="F58" s="462"/>
      <c r="G58" s="462"/>
      <c r="H58" s="462"/>
      <c r="I58" s="128"/>
      <c r="J58" s="447"/>
      <c r="K58" s="128"/>
      <c r="L58" s="447"/>
      <c r="M58" s="262"/>
      <c r="N58" s="262"/>
      <c r="O58" s="262"/>
      <c r="P58" s="262"/>
      <c r="Q58" s="262"/>
      <c r="R58" s="262"/>
      <c r="S58" s="263"/>
      <c r="T58" s="263"/>
      <c r="U58" s="264"/>
      <c r="V58" s="265"/>
      <c r="W58" s="262"/>
      <c r="X58" s="262"/>
      <c r="Y58" s="262"/>
      <c r="Z58" s="179"/>
      <c r="AA58" s="278" t="str">
        <f>A58</f>
        <v>Change in loan liabilities</v>
      </c>
      <c r="AB58" s="295"/>
      <c r="AC58" s="293"/>
    </row>
    <row r="59" spans="1:29" ht="15.6" customHeight="1" x14ac:dyDescent="0.25">
      <c r="A59" s="141"/>
      <c r="B59" s="141"/>
      <c r="C59" s="174"/>
      <c r="D59" s="128"/>
      <c r="E59" s="462"/>
      <c r="F59" s="462"/>
      <c r="G59" s="462"/>
      <c r="H59" s="462"/>
      <c r="I59" s="128"/>
      <c r="J59" s="447"/>
      <c r="K59" s="128"/>
      <c r="L59" s="447"/>
      <c r="M59" s="262"/>
      <c r="N59" s="262"/>
      <c r="O59" s="262"/>
      <c r="P59" s="262"/>
      <c r="Q59" s="262"/>
      <c r="R59" s="262"/>
      <c r="S59" s="263"/>
      <c r="T59" s="263"/>
      <c r="U59" s="264"/>
      <c r="V59" s="265"/>
      <c r="W59" s="262"/>
      <c r="X59" s="262"/>
      <c r="Y59" s="262"/>
      <c r="Z59" s="179"/>
      <c r="AA59" s="184"/>
      <c r="AB59" s="295"/>
      <c r="AC59" s="293"/>
    </row>
    <row r="60" spans="1:29" ht="15.6" customHeight="1" x14ac:dyDescent="0.25">
      <c r="A60" s="73"/>
      <c r="B60" s="73" t="s">
        <v>56</v>
      </c>
      <c r="C60" s="73"/>
      <c r="D60" s="128"/>
      <c r="E60" s="277">
        <v>-7966.6</v>
      </c>
      <c r="F60" s="277">
        <v>4213.8999999999996</v>
      </c>
      <c r="G60" s="277">
        <v>6719.8</v>
      </c>
      <c r="H60" s="277">
        <v>6132</v>
      </c>
      <c r="I60" s="277">
        <v>5716.4</v>
      </c>
      <c r="J60" s="274">
        <v>5334.1</v>
      </c>
      <c r="K60" s="277">
        <v>5672.9</v>
      </c>
      <c r="L60" s="274">
        <v>12225.1</v>
      </c>
      <c r="M60" s="274">
        <v>49770.3</v>
      </c>
      <c r="N60" s="274">
        <v>34893</v>
      </c>
      <c r="O60" s="274">
        <v>18724.599999999999</v>
      </c>
      <c r="P60" s="274">
        <v>22555</v>
      </c>
      <c r="Q60" s="274">
        <v>23048</v>
      </c>
      <c r="R60" s="274">
        <v>9569</v>
      </c>
      <c r="S60" s="275">
        <v>13075</v>
      </c>
      <c r="T60" s="275">
        <v>25000</v>
      </c>
      <c r="U60" s="276">
        <v>41000</v>
      </c>
      <c r="V60" s="277">
        <f>U60-T60</f>
        <v>16000</v>
      </c>
      <c r="W60" s="275">
        <v>21000</v>
      </c>
      <c r="X60" s="275">
        <v>21500</v>
      </c>
      <c r="Y60" s="275">
        <v>22000</v>
      </c>
      <c r="Z60" s="179"/>
      <c r="AA60" s="184"/>
      <c r="AB60" s="296" t="str">
        <f>B60</f>
        <v>Domestic short-term loans (net)</v>
      </c>
      <c r="AC60" s="297"/>
    </row>
    <row r="61" spans="1:29" ht="15.6" customHeight="1" x14ac:dyDescent="0.25">
      <c r="A61" s="4"/>
      <c r="B61" s="4"/>
      <c r="C61" s="4"/>
      <c r="D61" s="128"/>
      <c r="E61" s="462"/>
      <c r="F61" s="462"/>
      <c r="G61" s="462"/>
      <c r="H61" s="462"/>
      <c r="I61" s="265"/>
      <c r="J61" s="262"/>
      <c r="K61" s="265"/>
      <c r="L61" s="262"/>
      <c r="M61" s="262"/>
      <c r="N61" s="262"/>
      <c r="O61" s="262"/>
      <c r="P61" s="262"/>
      <c r="Q61" s="262"/>
      <c r="R61" s="262"/>
      <c r="S61" s="263"/>
      <c r="T61" s="263"/>
      <c r="U61" s="264"/>
      <c r="V61" s="265"/>
      <c r="W61" s="263"/>
      <c r="X61" s="263"/>
      <c r="Y61" s="263"/>
      <c r="Z61" s="179"/>
      <c r="AA61" s="184"/>
      <c r="AB61" s="298"/>
      <c r="AC61" s="293"/>
    </row>
    <row r="62" spans="1:29" s="187" customFormat="1" ht="15.6" customHeight="1" x14ac:dyDescent="0.25">
      <c r="A62" s="73"/>
      <c r="B62" s="73" t="s">
        <v>57</v>
      </c>
      <c r="C62" s="73"/>
      <c r="D62" s="128"/>
      <c r="E62" s="277">
        <v>-9871.3999999999978</v>
      </c>
      <c r="F62" s="277">
        <v>-3017.4000000000015</v>
      </c>
      <c r="G62" s="277">
        <v>31123.3</v>
      </c>
      <c r="H62" s="277">
        <v>33409.300000000003</v>
      </c>
      <c r="I62" s="277">
        <v>23085.978000000003</v>
      </c>
      <c r="J62" s="274">
        <v>891.69999999999709</v>
      </c>
      <c r="K62" s="277">
        <v>-2448.2000000000044</v>
      </c>
      <c r="L62" s="274">
        <v>23058.999999999996</v>
      </c>
      <c r="M62" s="274">
        <v>118855.79999999999</v>
      </c>
      <c r="N62" s="274">
        <f t="shared" ref="N62:S62" si="16">SUM(N63:N65)</f>
        <v>136849.79999999999</v>
      </c>
      <c r="O62" s="274">
        <f t="shared" si="16"/>
        <v>138500.79999999999</v>
      </c>
      <c r="P62" s="274">
        <f t="shared" si="16"/>
        <v>125767.79000000001</v>
      </c>
      <c r="Q62" s="274">
        <f t="shared" si="16"/>
        <v>149414.40000000002</v>
      </c>
      <c r="R62" s="274">
        <f t="shared" si="16"/>
        <v>157014</v>
      </c>
      <c r="S62" s="275">
        <f t="shared" si="16"/>
        <v>146172</v>
      </c>
      <c r="T62" s="275">
        <f t="shared" ref="T62:Y62" si="17">SUM(T63:T65)</f>
        <v>116200</v>
      </c>
      <c r="U62" s="276">
        <f t="shared" si="17"/>
        <v>115910</v>
      </c>
      <c r="V62" s="277">
        <f t="shared" si="17"/>
        <v>-290</v>
      </c>
      <c r="W62" s="275">
        <f t="shared" si="17"/>
        <v>141986</v>
      </c>
      <c r="X62" s="275">
        <f t="shared" si="17"/>
        <v>144378</v>
      </c>
      <c r="Y62" s="275">
        <f t="shared" si="17"/>
        <v>141366</v>
      </c>
      <c r="Z62" s="179"/>
      <c r="AA62" s="184"/>
      <c r="AB62" s="296" t="str">
        <f>B62</f>
        <v>Domestic long-term loans (net)</v>
      </c>
      <c r="AC62" s="297"/>
    </row>
    <row r="63" spans="1:29" s="187" customFormat="1" ht="15.6" customHeight="1" x14ac:dyDescent="0.25">
      <c r="A63" s="299"/>
      <c r="B63" s="27"/>
      <c r="C63" s="300" t="s">
        <v>58</v>
      </c>
      <c r="D63" s="128"/>
      <c r="E63" s="304">
        <v>16540.300000000003</v>
      </c>
      <c r="F63" s="304">
        <v>15465.099999999999</v>
      </c>
      <c r="G63" s="304">
        <v>50554.5</v>
      </c>
      <c r="H63" s="304">
        <v>50300.200000000004</v>
      </c>
      <c r="I63" s="304">
        <v>44931.978000000003</v>
      </c>
      <c r="J63" s="301">
        <v>36595.399999999994</v>
      </c>
      <c r="K63" s="304">
        <v>25453.1</v>
      </c>
      <c r="L63" s="301">
        <v>44301.4</v>
      </c>
      <c r="M63" s="301">
        <v>132794.29999999999</v>
      </c>
      <c r="N63" s="301">
        <v>150292</v>
      </c>
      <c r="O63" s="301">
        <v>154860.9</v>
      </c>
      <c r="P63" s="301">
        <v>161557.69</v>
      </c>
      <c r="Q63" s="301">
        <v>172112.5</v>
      </c>
      <c r="R63" s="301">
        <v>192414</v>
      </c>
      <c r="S63" s="302">
        <v>176795</v>
      </c>
      <c r="T63" s="302">
        <v>174000</v>
      </c>
      <c r="U63" s="303">
        <v>174000</v>
      </c>
      <c r="V63" s="304">
        <f>U63-T63</f>
        <v>0</v>
      </c>
      <c r="W63" s="302">
        <v>191500</v>
      </c>
      <c r="X63" s="302">
        <v>195000</v>
      </c>
      <c r="Y63" s="302">
        <v>197000</v>
      </c>
      <c r="Z63" s="179"/>
      <c r="AA63" s="184"/>
      <c r="AB63" s="188"/>
      <c r="AC63" s="305" t="str">
        <f>C63</f>
        <v>Market loans</v>
      </c>
    </row>
    <row r="64" spans="1:29" ht="15.6" customHeight="1" x14ac:dyDescent="0.25">
      <c r="A64" s="300"/>
      <c r="B64" s="187"/>
      <c r="C64" s="300" t="s">
        <v>59</v>
      </c>
      <c r="D64" s="128"/>
      <c r="E64" s="304">
        <v>0</v>
      </c>
      <c r="F64" s="304">
        <v>3652.7</v>
      </c>
      <c r="G64" s="304">
        <v>7205.5999999999995</v>
      </c>
      <c r="H64" s="304">
        <v>9460.7999999999993</v>
      </c>
      <c r="I64" s="304">
        <v>4539</v>
      </c>
      <c r="J64" s="301">
        <v>342.89999999999964</v>
      </c>
      <c r="K64" s="304">
        <v>1367.0999999999995</v>
      </c>
      <c r="L64" s="301">
        <v>-1947.1000000000058</v>
      </c>
      <c r="M64" s="301">
        <v>-399.40000000000146</v>
      </c>
      <c r="N64" s="301">
        <v>93.400000000002365</v>
      </c>
      <c r="O64" s="301">
        <v>-752.99999999999636</v>
      </c>
      <c r="P64" s="301">
        <v>-3851.7999999999956</v>
      </c>
      <c r="Q64" s="301">
        <v>-1135.2999999999993</v>
      </c>
      <c r="R64" s="301">
        <v>-1160</v>
      </c>
      <c r="S64" s="302">
        <v>-2479</v>
      </c>
      <c r="T64" s="302">
        <v>0</v>
      </c>
      <c r="U64" s="303">
        <v>-868</v>
      </c>
      <c r="V64" s="304">
        <f>U64-T64</f>
        <v>-868</v>
      </c>
      <c r="W64" s="302">
        <v>0</v>
      </c>
      <c r="X64" s="302">
        <v>0</v>
      </c>
      <c r="Y64" s="302">
        <v>0</v>
      </c>
      <c r="Z64" s="179"/>
      <c r="AA64" s="184"/>
      <c r="AB64" s="187"/>
      <c r="AC64" s="305" t="str">
        <f>C64</f>
        <v>Loans issued for switches</v>
      </c>
    </row>
    <row r="65" spans="1:29" ht="15.6" customHeight="1" x14ac:dyDescent="0.25">
      <c r="A65" s="300"/>
      <c r="B65" s="187"/>
      <c r="C65" s="300" t="s">
        <v>60</v>
      </c>
      <c r="D65" s="128"/>
      <c r="E65" s="304">
        <v>-26411.7</v>
      </c>
      <c r="F65" s="304">
        <v>-22135.200000000001</v>
      </c>
      <c r="G65" s="304">
        <v>-26636.799999999999</v>
      </c>
      <c r="H65" s="304">
        <v>-26351.7</v>
      </c>
      <c r="I65" s="304">
        <v>-26385</v>
      </c>
      <c r="J65" s="301">
        <v>-36046.6</v>
      </c>
      <c r="K65" s="304">
        <v>-29268.400000000001</v>
      </c>
      <c r="L65" s="301">
        <v>-19295.3</v>
      </c>
      <c r="M65" s="301">
        <v>-13539.1</v>
      </c>
      <c r="N65" s="301">
        <v>-13535.6</v>
      </c>
      <c r="O65" s="301">
        <v>-15607.1</v>
      </c>
      <c r="P65" s="301">
        <v>-31938.100000000002</v>
      </c>
      <c r="Q65" s="301">
        <v>-21562.799999999999</v>
      </c>
      <c r="R65" s="301">
        <v>-34240</v>
      </c>
      <c r="S65" s="302">
        <v>-28144</v>
      </c>
      <c r="T65" s="302">
        <v>-57800</v>
      </c>
      <c r="U65" s="303">
        <v>-57222</v>
      </c>
      <c r="V65" s="304">
        <f>U65-T65</f>
        <v>578</v>
      </c>
      <c r="W65" s="302">
        <v>-49514</v>
      </c>
      <c r="X65" s="302">
        <v>-50622</v>
      </c>
      <c r="Y65" s="302">
        <v>-55634</v>
      </c>
      <c r="Z65" s="179"/>
      <c r="AA65" s="184"/>
      <c r="AB65" s="187"/>
      <c r="AC65" s="305" t="str">
        <f>C65</f>
        <v>Redemptions</v>
      </c>
    </row>
    <row r="66" spans="1:29" ht="15.6" customHeight="1" x14ac:dyDescent="0.25">
      <c r="A66" s="4"/>
      <c r="B66" s="187"/>
      <c r="C66" s="187"/>
      <c r="D66" s="128"/>
      <c r="E66" s="462"/>
      <c r="F66" s="462"/>
      <c r="G66" s="462"/>
      <c r="H66" s="277"/>
      <c r="I66" s="304"/>
      <c r="J66" s="301"/>
      <c r="K66" s="304"/>
      <c r="L66" s="301"/>
      <c r="M66" s="301"/>
      <c r="N66" s="301"/>
      <c r="O66" s="301"/>
      <c r="P66" s="301"/>
      <c r="Q66" s="301"/>
      <c r="R66" s="301"/>
      <c r="S66" s="302"/>
      <c r="T66" s="302"/>
      <c r="U66" s="303"/>
      <c r="V66" s="304"/>
      <c r="W66" s="302"/>
      <c r="X66" s="302"/>
      <c r="Y66" s="302"/>
      <c r="Z66" s="179"/>
      <c r="AA66" s="184"/>
      <c r="AB66" s="306"/>
      <c r="AC66" s="307"/>
    </row>
    <row r="67" spans="1:29" ht="15.6" customHeight="1" x14ac:dyDescent="0.25">
      <c r="A67" s="73"/>
      <c r="B67" s="73" t="s">
        <v>61</v>
      </c>
      <c r="C67" s="73"/>
      <c r="D67" s="128"/>
      <c r="E67" s="277">
        <v>33130.800000000003</v>
      </c>
      <c r="F67" s="277">
        <v>14310.100000000002</v>
      </c>
      <c r="G67" s="277">
        <v>1045.0999999999985</v>
      </c>
      <c r="H67" s="277">
        <v>4537.8999999999996</v>
      </c>
      <c r="I67" s="277">
        <v>518</v>
      </c>
      <c r="J67" s="274">
        <v>181.5</v>
      </c>
      <c r="K67" s="277">
        <v>-4745.3999999999996</v>
      </c>
      <c r="L67" s="274">
        <v>-3954.4</v>
      </c>
      <c r="M67" s="274">
        <v>23257.5</v>
      </c>
      <c r="N67" s="274">
        <f t="shared" ref="N67:S67" si="18">SUM(N68:N71)</f>
        <v>2839.6</v>
      </c>
      <c r="O67" s="274">
        <f t="shared" si="18"/>
        <v>9135.2999999999993</v>
      </c>
      <c r="P67" s="274">
        <f t="shared" si="18"/>
        <v>-11622</v>
      </c>
      <c r="Q67" s="274">
        <f t="shared" si="18"/>
        <v>378.40000000000146</v>
      </c>
      <c r="R67" s="274">
        <f t="shared" si="18"/>
        <v>8361</v>
      </c>
      <c r="S67" s="275">
        <f t="shared" si="18"/>
        <v>-3879</v>
      </c>
      <c r="T67" s="275">
        <f>SUM(T68:T71)</f>
        <v>7811</v>
      </c>
      <c r="U67" s="276">
        <f>SUM(U68:U71)</f>
        <v>36379</v>
      </c>
      <c r="V67" s="277">
        <f>U67-T67</f>
        <v>28568</v>
      </c>
      <c r="W67" s="275">
        <f>SUM(W68:W71)</f>
        <v>25036</v>
      </c>
      <c r="X67" s="275">
        <f>SUM(X68:X71)</f>
        <v>28014</v>
      </c>
      <c r="Y67" s="275">
        <f>SUM(Y68:Y71)</f>
        <v>-17069</v>
      </c>
      <c r="Z67" s="179"/>
      <c r="AA67" s="184"/>
      <c r="AB67" s="296" t="str">
        <f>B67</f>
        <v>Foreign loans (net)</v>
      </c>
      <c r="AC67" s="297"/>
    </row>
    <row r="68" spans="1:29" ht="15.6" customHeight="1" x14ac:dyDescent="0.25">
      <c r="A68" s="299"/>
      <c r="C68" s="300" t="s">
        <v>58</v>
      </c>
      <c r="D68" s="128"/>
      <c r="E68" s="304">
        <v>29816.600000000002</v>
      </c>
      <c r="F68" s="304">
        <v>10813.2</v>
      </c>
      <c r="G68" s="304">
        <v>10576.099999999999</v>
      </c>
      <c r="H68" s="304">
        <v>9872.9</v>
      </c>
      <c r="I68" s="304">
        <v>0</v>
      </c>
      <c r="J68" s="301">
        <v>3617.9</v>
      </c>
      <c r="K68" s="304">
        <v>-1567.9999999999995</v>
      </c>
      <c r="L68" s="301">
        <v>0</v>
      </c>
      <c r="M68" s="301">
        <v>30872.400000000001</v>
      </c>
      <c r="N68" s="301">
        <v>5151.1000000000004</v>
      </c>
      <c r="O68" s="301">
        <v>12025.2</v>
      </c>
      <c r="P68" s="301">
        <v>0</v>
      </c>
      <c r="Q68" s="301">
        <v>19619.100000000002</v>
      </c>
      <c r="R68" s="301">
        <v>22952</v>
      </c>
      <c r="S68" s="302">
        <v>0</v>
      </c>
      <c r="T68" s="302">
        <v>23205</v>
      </c>
      <c r="U68" s="303">
        <v>50958</v>
      </c>
      <c r="V68" s="304">
        <f>U68-T68</f>
        <v>27753</v>
      </c>
      <c r="W68" s="301">
        <v>29600</v>
      </c>
      <c r="X68" s="301">
        <v>30400</v>
      </c>
      <c r="Y68" s="301">
        <v>31060</v>
      </c>
      <c r="Z68" s="179"/>
      <c r="AA68" s="184"/>
      <c r="AB68" s="188"/>
      <c r="AC68" s="305" t="str">
        <f>C68</f>
        <v>Market loans</v>
      </c>
    </row>
    <row r="69" spans="1:29" ht="15.6" customHeight="1" x14ac:dyDescent="0.25">
      <c r="A69" s="299"/>
      <c r="C69" s="300" t="s">
        <v>59</v>
      </c>
      <c r="D69" s="128"/>
      <c r="E69" s="304">
        <v>0</v>
      </c>
      <c r="F69" s="304">
        <f>[2]Financing!D80</f>
        <v>0</v>
      </c>
      <c r="G69" s="304">
        <v>0</v>
      </c>
      <c r="H69" s="304">
        <v>0</v>
      </c>
      <c r="I69" s="304">
        <v>50</v>
      </c>
      <c r="J69" s="301">
        <v>0</v>
      </c>
      <c r="K69" s="304">
        <v>20</v>
      </c>
      <c r="L69" s="301">
        <v>1.4</v>
      </c>
      <c r="M69" s="301">
        <v>0</v>
      </c>
      <c r="N69" s="301">
        <v>0</v>
      </c>
      <c r="O69" s="301">
        <v>0</v>
      </c>
      <c r="P69" s="301">
        <v>0</v>
      </c>
      <c r="Q69" s="301">
        <v>0</v>
      </c>
      <c r="R69" s="301">
        <v>0</v>
      </c>
      <c r="S69" s="302">
        <v>0</v>
      </c>
      <c r="T69" s="302">
        <v>0</v>
      </c>
      <c r="U69" s="303">
        <v>1111</v>
      </c>
      <c r="V69" s="304">
        <f>U69-T69</f>
        <v>1111</v>
      </c>
      <c r="W69" s="301">
        <v>0</v>
      </c>
      <c r="X69" s="301">
        <v>0</v>
      </c>
      <c r="Y69" s="301">
        <v>0</v>
      </c>
      <c r="Z69" s="179"/>
      <c r="AA69" s="184"/>
      <c r="AB69" s="188"/>
      <c r="AC69" s="305" t="str">
        <f>C69</f>
        <v>Loans issued for switches</v>
      </c>
    </row>
    <row r="70" spans="1:29" ht="15.6" customHeight="1" x14ac:dyDescent="0.25">
      <c r="A70" s="4"/>
      <c r="B70" s="174"/>
      <c r="C70" s="187" t="s">
        <v>62</v>
      </c>
      <c r="D70" s="128"/>
      <c r="E70" s="304">
        <v>3383.1</v>
      </c>
      <c r="F70" s="304">
        <v>4880.7</v>
      </c>
      <c r="G70" s="304">
        <v>3770.9</v>
      </c>
      <c r="H70" s="304">
        <v>0</v>
      </c>
      <c r="I70" s="304">
        <v>2896.8</v>
      </c>
      <c r="J70" s="301">
        <v>3690</v>
      </c>
      <c r="K70" s="304">
        <v>2426.5</v>
      </c>
      <c r="L70" s="301">
        <v>3057.3</v>
      </c>
      <c r="M70" s="301">
        <v>800</v>
      </c>
      <c r="N70" s="301">
        <v>470.4</v>
      </c>
      <c r="O70" s="301">
        <v>569.4</v>
      </c>
      <c r="P70" s="301">
        <v>60.6</v>
      </c>
      <c r="Q70" s="301">
        <v>0</v>
      </c>
      <c r="R70" s="301">
        <v>0</v>
      </c>
      <c r="S70" s="302">
        <v>0</v>
      </c>
      <c r="T70" s="302">
        <v>0</v>
      </c>
      <c r="U70" s="303">
        <v>0</v>
      </c>
      <c r="V70" s="304">
        <f>U70-T70</f>
        <v>0</v>
      </c>
      <c r="W70" s="301">
        <v>0</v>
      </c>
      <c r="X70" s="301">
        <v>0</v>
      </c>
      <c r="Y70" s="301">
        <v>0</v>
      </c>
      <c r="Z70" s="179"/>
      <c r="AA70" s="184"/>
      <c r="AB70" s="196"/>
      <c r="AC70" s="308" t="str">
        <f>C70</f>
        <v>Arms procurement loan agreements</v>
      </c>
    </row>
    <row r="71" spans="1:29" s="141" customFormat="1" ht="15.6" customHeight="1" x14ac:dyDescent="0.25">
      <c r="A71" s="299"/>
      <c r="B71" s="27"/>
      <c r="C71" s="309" t="s">
        <v>63</v>
      </c>
      <c r="D71" s="128" t="s">
        <v>64</v>
      </c>
      <c r="E71" s="304">
        <v>-68.900000000000006</v>
      </c>
      <c r="F71" s="304">
        <v>-1383.8</v>
      </c>
      <c r="G71" s="304">
        <v>-13301.9</v>
      </c>
      <c r="H71" s="304">
        <v>-5335</v>
      </c>
      <c r="I71" s="304">
        <v>-2428.8000000000002</v>
      </c>
      <c r="J71" s="301">
        <v>-7126.4</v>
      </c>
      <c r="K71" s="304">
        <v>-5623.9</v>
      </c>
      <c r="L71" s="301">
        <v>-7013.1</v>
      </c>
      <c r="M71" s="301">
        <v>-8414.9</v>
      </c>
      <c r="N71" s="301">
        <v>-2781.9</v>
      </c>
      <c r="O71" s="301">
        <v>-3459.3</v>
      </c>
      <c r="P71" s="301">
        <v>-11682.6</v>
      </c>
      <c r="Q71" s="301">
        <v>-19240.7</v>
      </c>
      <c r="R71" s="301">
        <v>-14591</v>
      </c>
      <c r="S71" s="302">
        <v>-3879</v>
      </c>
      <c r="T71" s="302">
        <v>-15394</v>
      </c>
      <c r="U71" s="303">
        <v>-15690</v>
      </c>
      <c r="V71" s="304">
        <f>U71-T71</f>
        <v>-296</v>
      </c>
      <c r="W71" s="301">
        <v>-4564</v>
      </c>
      <c r="X71" s="301">
        <v>-2386</v>
      </c>
      <c r="Y71" s="301">
        <v>-48129</v>
      </c>
      <c r="Z71" s="179" t="str">
        <f>D71</f>
        <v>13)</v>
      </c>
      <c r="AA71" s="184"/>
      <c r="AB71" s="188"/>
      <c r="AC71" s="305" t="str">
        <f>C71</f>
        <v>Redemptions (including revaluation of loans)</v>
      </c>
    </row>
    <row r="72" spans="1:29" ht="15.6" customHeight="1" x14ac:dyDescent="0.25">
      <c r="A72" s="4"/>
      <c r="B72" s="4"/>
      <c r="C72" s="174"/>
      <c r="D72" s="128"/>
      <c r="E72" s="462"/>
      <c r="F72" s="462"/>
      <c r="G72" s="462"/>
      <c r="H72" s="462"/>
      <c r="I72" s="462"/>
      <c r="J72" s="447"/>
      <c r="K72" s="304"/>
      <c r="L72" s="301"/>
      <c r="M72" s="301"/>
      <c r="N72" s="301"/>
      <c r="O72" s="301"/>
      <c r="P72" s="301"/>
      <c r="Q72" s="301"/>
      <c r="R72" s="301"/>
      <c r="S72" s="302"/>
      <c r="T72" s="302"/>
      <c r="U72" s="303"/>
      <c r="V72" s="304"/>
      <c r="W72" s="302"/>
      <c r="X72" s="302"/>
      <c r="Y72" s="302"/>
      <c r="Z72" s="179"/>
      <c r="AA72" s="184"/>
      <c r="AB72" s="298"/>
      <c r="AC72" s="307"/>
    </row>
    <row r="73" spans="1:29" ht="15.6" customHeight="1" x14ac:dyDescent="0.25">
      <c r="A73" s="310" t="s">
        <v>65</v>
      </c>
      <c r="B73" s="73"/>
      <c r="C73" s="311"/>
      <c r="D73" s="312"/>
      <c r="E73" s="277">
        <v>-2732.1</v>
      </c>
      <c r="F73" s="277">
        <v>-2686.9999999999991</v>
      </c>
      <c r="G73" s="277">
        <v>-3807.8999999999996</v>
      </c>
      <c r="H73" s="277">
        <v>-16178.900000000001</v>
      </c>
      <c r="I73" s="277">
        <v>-26735.550000000003</v>
      </c>
      <c r="J73" s="274">
        <v>-16636.200000000004</v>
      </c>
      <c r="K73" s="277">
        <v>-18904.699999999983</v>
      </c>
      <c r="L73" s="274">
        <v>-8091.3899999999994</v>
      </c>
      <c r="M73" s="274">
        <v>-30128.693999999974</v>
      </c>
      <c r="N73" s="274">
        <v>-41354.726000000024</v>
      </c>
      <c r="O73" s="274">
        <v>-21740.540000000008</v>
      </c>
      <c r="P73" s="274">
        <v>28652.5</v>
      </c>
      <c r="Q73" s="274">
        <v>-12448.389999999981</v>
      </c>
      <c r="R73" s="274">
        <v>-8500.8000000000011</v>
      </c>
      <c r="S73" s="275">
        <v>13020.5</v>
      </c>
      <c r="T73" s="275">
        <v>7330.9</v>
      </c>
      <c r="U73" s="276">
        <v>-22757.4</v>
      </c>
      <c r="V73" s="277">
        <f>U73-T73</f>
        <v>-30088.300000000003</v>
      </c>
      <c r="W73" s="274">
        <v>-21223.9</v>
      </c>
      <c r="X73" s="274">
        <v>-22739.200000000001</v>
      </c>
      <c r="Y73" s="274">
        <v>34380.6</v>
      </c>
      <c r="Z73" s="313"/>
      <c r="AA73" s="314" t="str">
        <f>A73</f>
        <v>Change in cash and other balances (- increase)</v>
      </c>
      <c r="AB73" s="296"/>
      <c r="AC73" s="297"/>
    </row>
    <row r="74" spans="1:29" ht="15.6" hidden="1" customHeight="1" x14ac:dyDescent="0.25">
      <c r="A74" s="315"/>
      <c r="B74" s="316"/>
      <c r="C74" s="317"/>
      <c r="D74" s="318"/>
      <c r="E74" s="480"/>
      <c r="F74" s="480"/>
      <c r="G74" s="480"/>
      <c r="H74" s="480"/>
      <c r="I74" s="318"/>
      <c r="J74" s="458"/>
      <c r="K74" s="318"/>
      <c r="L74" s="458"/>
      <c r="M74" s="319"/>
      <c r="N74" s="319"/>
      <c r="O74" s="319"/>
      <c r="P74" s="319"/>
      <c r="Q74" s="320"/>
      <c r="R74" s="320"/>
      <c r="S74" s="321"/>
      <c r="T74" s="324"/>
      <c r="U74" s="322"/>
      <c r="V74" s="323"/>
      <c r="W74" s="324"/>
      <c r="X74" s="319"/>
      <c r="Y74" s="319"/>
      <c r="Z74" s="325"/>
      <c r="AA74" s="326"/>
      <c r="AB74" s="327"/>
      <c r="AC74" s="328"/>
    </row>
    <row r="75" spans="1:29" ht="15.6" hidden="1" customHeight="1" x14ac:dyDescent="0.25">
      <c r="A75" s="315"/>
      <c r="B75" s="316"/>
      <c r="C75" s="317"/>
      <c r="D75" s="318"/>
      <c r="E75" s="480"/>
      <c r="F75" s="480"/>
      <c r="G75" s="480"/>
      <c r="H75" s="480"/>
      <c r="I75" s="318"/>
      <c r="J75" s="458"/>
      <c r="K75" s="318"/>
      <c r="L75" s="458"/>
      <c r="M75" s="319"/>
      <c r="N75" s="319"/>
      <c r="O75" s="319"/>
      <c r="P75" s="319"/>
      <c r="Q75" s="320"/>
      <c r="R75" s="320"/>
      <c r="S75" s="321"/>
      <c r="T75" s="324"/>
      <c r="U75" s="322"/>
      <c r="V75" s="323"/>
      <c r="W75" s="324"/>
      <c r="X75" s="319"/>
      <c r="Y75" s="319"/>
      <c r="Z75" s="325"/>
      <c r="AA75" s="326"/>
      <c r="AB75" s="327"/>
      <c r="AC75" s="328"/>
    </row>
    <row r="76" spans="1:29" ht="15.6" customHeight="1" x14ac:dyDescent="0.25">
      <c r="A76" s="4"/>
      <c r="B76" s="4"/>
      <c r="C76" s="174"/>
      <c r="D76" s="128"/>
      <c r="E76" s="452"/>
      <c r="F76" s="452"/>
      <c r="G76" s="452"/>
      <c r="H76" s="462"/>
      <c r="I76" s="452"/>
      <c r="J76" s="447"/>
      <c r="K76" s="452"/>
      <c r="L76" s="457"/>
      <c r="M76" s="329"/>
      <c r="N76" s="329"/>
      <c r="O76" s="329"/>
      <c r="P76" s="329"/>
      <c r="Q76" s="329"/>
      <c r="R76" s="329"/>
      <c r="S76" s="330"/>
      <c r="T76" s="330"/>
      <c r="U76" s="331"/>
      <c r="V76" s="332"/>
      <c r="W76" s="330"/>
      <c r="X76" s="329"/>
      <c r="Y76" s="329"/>
      <c r="Z76" s="179"/>
      <c r="AA76" s="184"/>
      <c r="AB76" s="298"/>
      <c r="AC76" s="293"/>
    </row>
    <row r="77" spans="1:29" s="187" customFormat="1" ht="15.6" customHeight="1" x14ac:dyDescent="0.25">
      <c r="A77" s="4"/>
      <c r="B77" s="4"/>
      <c r="C77" s="174"/>
      <c r="D77" s="128"/>
      <c r="E77" s="462"/>
      <c r="F77" s="462"/>
      <c r="G77" s="462"/>
      <c r="H77" s="461"/>
      <c r="I77" s="128"/>
      <c r="J77" s="484"/>
      <c r="K77" s="128"/>
      <c r="L77" s="447"/>
      <c r="M77" s="447"/>
      <c r="N77" s="268"/>
      <c r="O77" s="268"/>
      <c r="P77" s="268"/>
      <c r="Q77" s="268"/>
      <c r="R77" s="268"/>
      <c r="S77" s="269"/>
      <c r="T77" s="269"/>
      <c r="U77" s="270"/>
      <c r="V77" s="271"/>
      <c r="W77" s="269"/>
      <c r="X77" s="268"/>
      <c r="Y77" s="268"/>
      <c r="Z77" s="179"/>
      <c r="AA77" s="184"/>
      <c r="AB77" s="298"/>
      <c r="AC77" s="293"/>
    </row>
    <row r="78" spans="1:29" s="335" customFormat="1" ht="15.6" customHeight="1" x14ac:dyDescent="0.25">
      <c r="A78" s="333" t="s">
        <v>66</v>
      </c>
      <c r="B78" s="333"/>
      <c r="C78" s="27"/>
      <c r="D78" s="128"/>
      <c r="E78" s="277">
        <v>12560.700000000003</v>
      </c>
      <c r="F78" s="277">
        <v>12819.600000000002</v>
      </c>
      <c r="G78" s="277">
        <v>35080.299999999996</v>
      </c>
      <c r="H78" s="277">
        <v>27900.300000000003</v>
      </c>
      <c r="I78" s="277">
        <v>2584.8280000000013</v>
      </c>
      <c r="J78" s="274">
        <v>-10228.900000000007</v>
      </c>
      <c r="K78" s="277">
        <v>-20425.399999999987</v>
      </c>
      <c r="L78" s="274">
        <v>23238.309999999998</v>
      </c>
      <c r="M78" s="274">
        <v>161754.90600000002</v>
      </c>
      <c r="N78" s="274">
        <f t="shared" ref="N78:S78" si="19">N60+N62+N67+N73</f>
        <v>133227.67399999997</v>
      </c>
      <c r="O78" s="274">
        <f t="shared" si="19"/>
        <v>144620.15999999997</v>
      </c>
      <c r="P78" s="274">
        <f t="shared" si="19"/>
        <v>165353.29</v>
      </c>
      <c r="Q78" s="274">
        <f t="shared" si="19"/>
        <v>160392.41000000003</v>
      </c>
      <c r="R78" s="274">
        <f t="shared" si="19"/>
        <v>166443.20000000001</v>
      </c>
      <c r="S78" s="275">
        <f t="shared" si="19"/>
        <v>168388.5</v>
      </c>
      <c r="T78" s="275">
        <f>T60+T62+T67+T73</f>
        <v>156341.9</v>
      </c>
      <c r="U78" s="276">
        <f>U73+U67+U62+U60</f>
        <v>170531.6</v>
      </c>
      <c r="V78" s="277">
        <f>U78-T78+0.1</f>
        <v>14189.800000000012</v>
      </c>
      <c r="W78" s="275">
        <f>W73+W67+W62+W60</f>
        <v>166798.1</v>
      </c>
      <c r="X78" s="274">
        <f>X73+X67+X62+X60</f>
        <v>171152.8</v>
      </c>
      <c r="Y78" s="274">
        <f>Y73+Y67+Y62+Y60</f>
        <v>180677.6</v>
      </c>
      <c r="Z78" s="179"/>
      <c r="AA78" s="278" t="str">
        <f>A78</f>
        <v>Total financing (net)</v>
      </c>
      <c r="AB78" s="84"/>
      <c r="AC78" s="334"/>
    </row>
    <row r="79" spans="1:29" ht="15.6" hidden="1" customHeight="1" x14ac:dyDescent="0.25">
      <c r="A79" s="336"/>
      <c r="B79" s="152"/>
      <c r="C79" s="152"/>
      <c r="D79" s="153"/>
      <c r="E79" s="477"/>
      <c r="F79" s="477"/>
      <c r="G79" s="477"/>
      <c r="H79" s="477"/>
      <c r="I79" s="153"/>
      <c r="J79" s="337">
        <v>4.4000000047162757E-2</v>
      </c>
      <c r="K79" s="469">
        <v>-1.2626195893972181E-3</v>
      </c>
      <c r="L79" s="337">
        <v>2.5290860969107598E-2</v>
      </c>
      <c r="M79" s="337">
        <v>2.9193380090873688E-2</v>
      </c>
      <c r="N79" s="337">
        <f t="shared" ref="N79:S79" si="20">N54+N78</f>
        <v>1.4487452281173319E-3</v>
      </c>
      <c r="O79" s="337">
        <f>O54+O78</f>
        <v>-4.9821520049590617E-2</v>
      </c>
      <c r="P79" s="337">
        <f>P54+P78</f>
        <v>-5.1186629949370399E-2</v>
      </c>
      <c r="Q79" s="338">
        <f t="shared" si="20"/>
        <v>-3.014021017588675E-2</v>
      </c>
      <c r="R79" s="338">
        <f t="shared" si="20"/>
        <v>4.3234949873294681E-2</v>
      </c>
      <c r="S79" s="339">
        <f t="shared" si="20"/>
        <v>-4.9672759836539626E-2</v>
      </c>
      <c r="T79" s="516">
        <f t="shared" ref="T79:Y79" si="21">T54+T78</f>
        <v>1.4426739508053288E-2</v>
      </c>
      <c r="U79" s="340">
        <f t="shared" si="21"/>
        <v>-4.4439908204367384E-2</v>
      </c>
      <c r="V79" s="469">
        <f>V54+V78</f>
        <v>4.1133352287943126E-2</v>
      </c>
      <c r="W79" s="337">
        <f t="shared" si="21"/>
        <v>-1.1303994426270947E-2</v>
      </c>
      <c r="X79" s="337">
        <f t="shared" si="21"/>
        <v>6.7350437748245895E-3</v>
      </c>
      <c r="Y79" s="337">
        <f t="shared" si="21"/>
        <v>2.3724801518255845E-2</v>
      </c>
      <c r="Z79" s="159"/>
      <c r="AA79" s="160"/>
      <c r="AB79" s="341"/>
      <c r="AC79" s="342"/>
    </row>
    <row r="80" spans="1:29" s="355" customFormat="1" ht="15.6" hidden="1" customHeight="1" x14ac:dyDescent="0.25">
      <c r="A80" s="343"/>
      <c r="B80" s="164" t="s">
        <v>67</v>
      </c>
      <c r="C80" s="344"/>
      <c r="D80" s="345"/>
      <c r="E80" s="481"/>
      <c r="F80" s="481"/>
      <c r="G80" s="481"/>
      <c r="H80" s="481"/>
      <c r="I80" s="345"/>
      <c r="J80" s="485"/>
      <c r="K80" s="350">
        <v>0</v>
      </c>
      <c r="L80" s="346">
        <v>0</v>
      </c>
      <c r="M80" s="346">
        <v>0</v>
      </c>
      <c r="N80" s="346">
        <v>0</v>
      </c>
      <c r="O80" s="346">
        <v>0</v>
      </c>
      <c r="P80" s="346">
        <v>1.0000000009313226E-2</v>
      </c>
      <c r="Q80" s="347">
        <v>101.08999999999651</v>
      </c>
      <c r="R80" s="347">
        <v>137.19999999998254</v>
      </c>
      <c r="S80" s="348"/>
      <c r="T80" s="517"/>
      <c r="U80" s="349"/>
      <c r="V80" s="350"/>
      <c r="W80" s="346"/>
      <c r="X80" s="346"/>
      <c r="Y80" s="346"/>
      <c r="Z80" s="351"/>
      <c r="AA80" s="352"/>
      <c r="AB80" s="353"/>
      <c r="AC80" s="354"/>
    </row>
    <row r="81" spans="1:261" s="367" customFormat="1" ht="15.6" customHeight="1" x14ac:dyDescent="0.2">
      <c r="A81" s="356"/>
      <c r="B81" s="357"/>
      <c r="C81" s="357"/>
      <c r="D81" s="358"/>
      <c r="E81" s="482"/>
      <c r="F81" s="482"/>
      <c r="G81" s="482"/>
      <c r="H81" s="482"/>
      <c r="I81" s="358"/>
      <c r="J81" s="459"/>
      <c r="K81" s="358"/>
      <c r="L81" s="459"/>
      <c r="M81" s="359"/>
      <c r="N81" s="359"/>
      <c r="O81" s="359"/>
      <c r="P81" s="359"/>
      <c r="Q81" s="359"/>
      <c r="R81" s="359"/>
      <c r="S81" s="360"/>
      <c r="T81" s="360"/>
      <c r="U81" s="361"/>
      <c r="V81" s="362"/>
      <c r="W81" s="359"/>
      <c r="X81" s="359"/>
      <c r="Y81" s="359"/>
      <c r="Z81" s="363"/>
      <c r="AA81" s="364"/>
      <c r="AB81" s="365"/>
      <c r="AC81" s="366"/>
    </row>
    <row r="82" spans="1:261" s="388" customFormat="1" ht="15.6" customHeight="1" thickBot="1" x14ac:dyDescent="0.25">
      <c r="A82" s="368" t="s">
        <v>68</v>
      </c>
      <c r="B82" s="368"/>
      <c r="C82" s="369"/>
      <c r="D82" s="370"/>
      <c r="E82" s="374">
        <v>1048755</v>
      </c>
      <c r="F82" s="374">
        <v>1198457</v>
      </c>
      <c r="G82" s="374">
        <v>1303907.0000000007</v>
      </c>
      <c r="H82" s="374">
        <v>1449020.0000000009</v>
      </c>
      <c r="I82" s="374">
        <v>1613812.0000000012</v>
      </c>
      <c r="J82" s="371">
        <v>1832763.0000000012</v>
      </c>
      <c r="K82" s="374">
        <v>2075414.0000000007</v>
      </c>
      <c r="L82" s="371">
        <v>2408662.0000000009</v>
      </c>
      <c r="M82" s="371">
        <v>2551316</v>
      </c>
      <c r="N82" s="371">
        <v>2825040.0000000005</v>
      </c>
      <c r="O82" s="371">
        <v>3078418.0000000009</v>
      </c>
      <c r="P82" s="371">
        <v>3323240.0000000009</v>
      </c>
      <c r="Q82" s="371">
        <v>3624308.0000000014</v>
      </c>
      <c r="R82" s="371">
        <v>3863080.0000000019</v>
      </c>
      <c r="S82" s="372">
        <v>4086812.0000000023</v>
      </c>
      <c r="T82" s="372">
        <v>4388417.0812430456</v>
      </c>
      <c r="U82" s="373">
        <v>4409810.7334606964</v>
      </c>
      <c r="V82" s="374">
        <f>U82-T82</f>
        <v>21393.652217650786</v>
      </c>
      <c r="W82" s="371">
        <v>4741206.4218952358</v>
      </c>
      <c r="X82" s="371">
        <v>5129165.1645777803</v>
      </c>
      <c r="Y82" s="371">
        <v>5545542.1701545296</v>
      </c>
      <c r="Z82" s="375"/>
      <c r="AA82" s="376" t="str">
        <f>A82</f>
        <v>GDP</v>
      </c>
      <c r="AB82" s="377"/>
      <c r="AC82" s="377"/>
      <c r="AD82" s="367"/>
      <c r="AE82" s="367"/>
      <c r="AF82" s="378"/>
      <c r="AG82" s="379"/>
      <c r="AH82" s="380"/>
      <c r="AI82" s="380"/>
      <c r="AJ82" s="380"/>
      <c r="AK82" s="380"/>
      <c r="AL82" s="380"/>
      <c r="AM82" s="380"/>
      <c r="AN82" s="380"/>
      <c r="AO82" s="380"/>
      <c r="AP82" s="380"/>
      <c r="AQ82" s="380"/>
      <c r="AR82" s="381"/>
      <c r="AS82" s="382"/>
      <c r="AT82" s="383"/>
      <c r="AU82" s="383"/>
      <c r="AV82" s="384"/>
      <c r="AW82" s="385"/>
      <c r="AX82" s="386"/>
      <c r="AY82" s="386"/>
      <c r="AZ82" s="367"/>
      <c r="BA82" s="367"/>
      <c r="BB82" s="378"/>
      <c r="BC82" s="379"/>
      <c r="BD82" s="382"/>
      <c r="BE82" s="382"/>
      <c r="BF82" s="382"/>
      <c r="BG82" s="382"/>
      <c r="BH82" s="382"/>
      <c r="BI82" s="387"/>
      <c r="BJ82" s="380"/>
      <c r="BK82" s="380"/>
      <c r="BL82" s="380"/>
      <c r="BM82" s="380"/>
      <c r="BN82" s="381"/>
      <c r="BO82" s="382"/>
      <c r="BP82" s="383"/>
      <c r="BQ82" s="383"/>
      <c r="BR82" s="384"/>
      <c r="BS82" s="385"/>
      <c r="BT82" s="386"/>
      <c r="BU82" s="386"/>
      <c r="BV82" s="367"/>
      <c r="BW82" s="367"/>
      <c r="BX82" s="378"/>
      <c r="BY82" s="379"/>
      <c r="BZ82" s="382"/>
      <c r="CA82" s="382"/>
      <c r="CB82" s="382"/>
      <c r="CC82" s="382"/>
      <c r="CD82" s="382"/>
      <c r="CE82" s="387"/>
      <c r="CF82" s="380"/>
      <c r="CG82" s="380"/>
      <c r="CH82" s="380"/>
      <c r="CI82" s="380"/>
      <c r="CJ82" s="381"/>
      <c r="CK82" s="382"/>
      <c r="CL82" s="383"/>
      <c r="CM82" s="383"/>
      <c r="CN82" s="384"/>
      <c r="CO82" s="385"/>
      <c r="CP82" s="386"/>
      <c r="CQ82" s="386"/>
      <c r="CR82" s="367"/>
      <c r="CS82" s="367"/>
      <c r="CT82" s="378"/>
      <c r="CU82" s="379"/>
      <c r="CV82" s="382"/>
      <c r="CW82" s="382"/>
      <c r="CX82" s="382"/>
      <c r="CY82" s="382"/>
      <c r="CZ82" s="382"/>
      <c r="DA82" s="387"/>
      <c r="DB82" s="380"/>
      <c r="DC82" s="380"/>
      <c r="DD82" s="380"/>
      <c r="DE82" s="380"/>
      <c r="DF82" s="381"/>
      <c r="DG82" s="382"/>
      <c r="DH82" s="383"/>
      <c r="DI82" s="383"/>
      <c r="DJ82" s="384"/>
      <c r="DK82" s="385"/>
      <c r="DL82" s="386"/>
      <c r="DM82" s="386"/>
      <c r="DN82" s="367"/>
      <c r="DO82" s="367"/>
      <c r="DP82" s="378"/>
      <c r="DQ82" s="379"/>
      <c r="DR82" s="382"/>
      <c r="DS82" s="382"/>
      <c r="DT82" s="382"/>
      <c r="DU82" s="382"/>
      <c r="DV82" s="382"/>
      <c r="DW82" s="387"/>
      <c r="DX82" s="380"/>
      <c r="DY82" s="380"/>
      <c r="DZ82" s="380"/>
      <c r="EA82" s="380"/>
      <c r="EB82" s="381"/>
      <c r="EC82" s="382"/>
      <c r="ED82" s="383"/>
      <c r="EE82" s="383"/>
      <c r="EF82" s="384"/>
      <c r="EG82" s="385"/>
      <c r="EH82" s="386"/>
      <c r="EI82" s="386"/>
      <c r="EJ82" s="367"/>
      <c r="EK82" s="367"/>
      <c r="EL82" s="378"/>
      <c r="EM82" s="379"/>
      <c r="EN82" s="382"/>
      <c r="EO82" s="382"/>
      <c r="EP82" s="382"/>
      <c r="EQ82" s="382"/>
      <c r="ER82" s="382"/>
      <c r="ES82" s="387"/>
      <c r="ET82" s="380"/>
      <c r="EU82" s="380"/>
      <c r="EV82" s="380"/>
      <c r="EW82" s="380"/>
      <c r="EX82" s="381"/>
      <c r="EY82" s="382"/>
      <c r="EZ82" s="383"/>
      <c r="FA82" s="383"/>
      <c r="FB82" s="384"/>
      <c r="FC82" s="385"/>
      <c r="FD82" s="386"/>
      <c r="FE82" s="386"/>
      <c r="FF82" s="367"/>
      <c r="FG82" s="367"/>
      <c r="FH82" s="378"/>
      <c r="FI82" s="379"/>
      <c r="FJ82" s="382"/>
      <c r="FK82" s="382"/>
      <c r="FL82" s="382"/>
      <c r="FM82" s="382"/>
      <c r="FN82" s="382"/>
      <c r="FO82" s="387"/>
      <c r="FP82" s="380"/>
      <c r="FQ82" s="380"/>
      <c r="FR82" s="380"/>
      <c r="FS82" s="380"/>
      <c r="FT82" s="381"/>
      <c r="FU82" s="382"/>
      <c r="FV82" s="383"/>
      <c r="FW82" s="383"/>
      <c r="FX82" s="384"/>
      <c r="FY82" s="385"/>
      <c r="FZ82" s="386"/>
      <c r="GA82" s="386"/>
      <c r="GB82" s="367"/>
      <c r="GC82" s="367"/>
      <c r="GD82" s="378"/>
      <c r="GE82" s="379"/>
      <c r="GF82" s="382"/>
      <c r="GG82" s="382"/>
      <c r="GH82" s="382"/>
      <c r="GI82" s="382"/>
      <c r="GJ82" s="382"/>
      <c r="GK82" s="387"/>
      <c r="GL82" s="380"/>
      <c r="GM82" s="380"/>
      <c r="GN82" s="380"/>
      <c r="GO82" s="380"/>
      <c r="GP82" s="381"/>
      <c r="GQ82" s="382"/>
      <c r="GR82" s="383"/>
      <c r="GS82" s="383"/>
      <c r="GT82" s="384"/>
      <c r="GU82" s="385"/>
      <c r="GV82" s="386"/>
      <c r="GW82" s="386"/>
      <c r="GX82" s="367"/>
      <c r="GY82" s="367"/>
      <c r="GZ82" s="378"/>
      <c r="HA82" s="379"/>
      <c r="HB82" s="382"/>
      <c r="HC82" s="382"/>
      <c r="HD82" s="382"/>
      <c r="HE82" s="382"/>
      <c r="HF82" s="382"/>
      <c r="HG82" s="387"/>
      <c r="HH82" s="380"/>
      <c r="HI82" s="380"/>
      <c r="HJ82" s="380"/>
      <c r="HK82" s="380"/>
      <c r="HL82" s="381"/>
      <c r="HM82" s="382"/>
      <c r="HN82" s="383"/>
      <c r="HO82" s="383"/>
      <c r="HP82" s="384"/>
      <c r="HQ82" s="385"/>
      <c r="HR82" s="386"/>
      <c r="HS82" s="386"/>
      <c r="HT82" s="367"/>
      <c r="HU82" s="367"/>
      <c r="HV82" s="378"/>
      <c r="HW82" s="379"/>
      <c r="HX82" s="382"/>
      <c r="HY82" s="382"/>
      <c r="HZ82" s="382"/>
      <c r="IA82" s="382"/>
      <c r="IB82" s="382"/>
      <c r="IC82" s="387"/>
      <c r="ID82" s="380"/>
      <c r="IE82" s="380"/>
      <c r="IF82" s="380"/>
      <c r="IG82" s="380"/>
      <c r="IH82" s="381"/>
      <c r="II82" s="382"/>
      <c r="IJ82" s="383"/>
      <c r="IK82" s="383"/>
      <c r="IL82" s="384"/>
      <c r="IM82" s="385"/>
      <c r="IN82" s="386"/>
      <c r="IO82" s="386"/>
      <c r="IP82" s="367"/>
      <c r="IQ82" s="367"/>
      <c r="IR82" s="378"/>
      <c r="IS82" s="379"/>
      <c r="IT82" s="382"/>
      <c r="IU82" s="382"/>
      <c r="IV82" s="382"/>
      <c r="IW82" s="382"/>
      <c r="IX82" s="382"/>
      <c r="IY82" s="387"/>
      <c r="IZ82" s="380"/>
      <c r="JA82" s="380"/>
    </row>
    <row r="83" spans="1:261" s="388" customFormat="1" ht="15.6" customHeight="1" x14ac:dyDescent="0.25">
      <c r="A83" s="389" t="s">
        <v>69</v>
      </c>
      <c r="B83" s="333"/>
      <c r="C83" s="333"/>
      <c r="D83" s="390" t="s">
        <v>70</v>
      </c>
      <c r="E83" s="390"/>
      <c r="F83" s="390"/>
      <c r="G83" s="390"/>
      <c r="H83" s="390"/>
      <c r="I83" s="390"/>
      <c r="J83" s="390"/>
      <c r="K83" s="441"/>
      <c r="L83" s="450"/>
      <c r="M83" s="450"/>
      <c r="N83" s="382"/>
      <c r="O83" s="382"/>
      <c r="P83" s="382"/>
      <c r="Q83" s="382"/>
      <c r="R83" s="382"/>
      <c r="S83" s="387"/>
      <c r="T83" s="387"/>
      <c r="U83" s="380"/>
      <c r="V83" s="381"/>
      <c r="W83" s="382"/>
      <c r="X83" s="382"/>
      <c r="Y83" s="382"/>
      <c r="Z83" s="179" t="str">
        <f>D83</f>
        <v>14)</v>
      </c>
      <c r="AA83" s="391" t="str">
        <f>A83</f>
        <v xml:space="preserve">National Revenue Fund transactions </v>
      </c>
      <c r="AB83" s="380"/>
      <c r="AC83" s="380"/>
      <c r="AD83" s="367"/>
      <c r="AE83" s="367"/>
      <c r="AF83" s="378"/>
      <c r="AG83" s="379"/>
      <c r="AH83" s="380"/>
      <c r="AI83" s="380"/>
      <c r="AJ83" s="380"/>
      <c r="AK83" s="380"/>
      <c r="AL83" s="380"/>
      <c r="AM83" s="380"/>
      <c r="AN83" s="380"/>
      <c r="AO83" s="380"/>
      <c r="AP83" s="380"/>
      <c r="AQ83" s="380"/>
      <c r="AR83" s="380"/>
      <c r="AS83" s="380"/>
      <c r="AT83" s="392"/>
      <c r="AU83" s="392"/>
      <c r="AV83" s="379">
        <v>15.5</v>
      </c>
      <c r="AW83" s="385"/>
      <c r="AX83" s="386"/>
      <c r="AY83" s="386"/>
      <c r="AZ83" s="367"/>
      <c r="BA83" s="367"/>
      <c r="BB83" s="378"/>
      <c r="BC83" s="379"/>
      <c r="BD83" s="380"/>
      <c r="BE83" s="380"/>
      <c r="BF83" s="380"/>
      <c r="BG83" s="380"/>
      <c r="BH83" s="380"/>
      <c r="BI83" s="380"/>
      <c r="BJ83" s="380"/>
      <c r="BK83" s="380"/>
      <c r="BL83" s="380"/>
      <c r="BM83" s="380"/>
      <c r="BN83" s="380"/>
      <c r="BO83" s="380"/>
      <c r="BP83" s="392"/>
      <c r="BQ83" s="392"/>
      <c r="BR83" s="379"/>
      <c r="BS83" s="385"/>
      <c r="BT83" s="386"/>
      <c r="BU83" s="386"/>
      <c r="BV83" s="367"/>
      <c r="BW83" s="367"/>
      <c r="BX83" s="378"/>
      <c r="BY83" s="379"/>
      <c r="BZ83" s="380"/>
      <c r="CA83" s="380"/>
      <c r="CB83" s="380"/>
      <c r="CC83" s="380"/>
      <c r="CD83" s="380"/>
      <c r="CE83" s="380"/>
      <c r="CF83" s="380"/>
      <c r="CG83" s="380"/>
      <c r="CH83" s="380"/>
      <c r="CI83" s="380"/>
      <c r="CJ83" s="380"/>
      <c r="CK83" s="380"/>
      <c r="CL83" s="392"/>
      <c r="CM83" s="392"/>
      <c r="CN83" s="379"/>
      <c r="CO83" s="385"/>
      <c r="CP83" s="386"/>
      <c r="CQ83" s="386"/>
      <c r="CR83" s="367"/>
      <c r="CS83" s="367"/>
      <c r="CT83" s="378"/>
      <c r="CU83" s="379"/>
      <c r="CV83" s="380"/>
      <c r="CW83" s="380"/>
      <c r="CX83" s="380"/>
      <c r="CY83" s="380"/>
      <c r="CZ83" s="380"/>
      <c r="DA83" s="380"/>
      <c r="DB83" s="380"/>
      <c r="DC83" s="380"/>
      <c r="DD83" s="380"/>
      <c r="DE83" s="380"/>
      <c r="DF83" s="380"/>
      <c r="DG83" s="380"/>
      <c r="DH83" s="392"/>
      <c r="DI83" s="392"/>
      <c r="DJ83" s="379"/>
      <c r="DK83" s="385"/>
      <c r="DL83" s="386"/>
      <c r="DM83" s="386"/>
      <c r="DN83" s="367"/>
      <c r="DO83" s="367"/>
      <c r="DP83" s="378"/>
      <c r="DQ83" s="379"/>
      <c r="DR83" s="380"/>
      <c r="DS83" s="380"/>
      <c r="DT83" s="380"/>
      <c r="DU83" s="380"/>
      <c r="DV83" s="380"/>
      <c r="DW83" s="380"/>
      <c r="DX83" s="380"/>
      <c r="DY83" s="380"/>
      <c r="DZ83" s="380"/>
      <c r="EA83" s="380"/>
      <c r="EB83" s="380"/>
      <c r="EC83" s="380"/>
      <c r="ED83" s="392"/>
      <c r="EE83" s="392"/>
      <c r="EF83" s="379"/>
      <c r="EG83" s="385"/>
      <c r="EH83" s="386"/>
      <c r="EI83" s="386"/>
      <c r="EJ83" s="367"/>
      <c r="EK83" s="367"/>
      <c r="EL83" s="378"/>
      <c r="EM83" s="379"/>
      <c r="EN83" s="380"/>
      <c r="EO83" s="380"/>
      <c r="EP83" s="380"/>
      <c r="EQ83" s="380"/>
      <c r="ER83" s="380"/>
      <c r="ES83" s="380"/>
      <c r="ET83" s="380"/>
      <c r="EU83" s="380"/>
      <c r="EV83" s="380"/>
      <c r="EW83" s="380"/>
      <c r="EX83" s="380"/>
      <c r="EY83" s="380"/>
      <c r="EZ83" s="392"/>
      <c r="FA83" s="392"/>
      <c r="FB83" s="379"/>
      <c r="FC83" s="385"/>
      <c r="FD83" s="386"/>
      <c r="FE83" s="386"/>
      <c r="FF83" s="367"/>
      <c r="FG83" s="367"/>
      <c r="FH83" s="378"/>
      <c r="FI83" s="379"/>
      <c r="FJ83" s="380"/>
      <c r="FK83" s="380"/>
      <c r="FL83" s="380"/>
      <c r="FM83" s="380"/>
      <c r="FN83" s="380"/>
      <c r="FO83" s="380"/>
      <c r="FP83" s="380"/>
      <c r="FQ83" s="380"/>
      <c r="FR83" s="380"/>
      <c r="FS83" s="380"/>
      <c r="FT83" s="380"/>
      <c r="FU83" s="380"/>
      <c r="FV83" s="392"/>
      <c r="FW83" s="392"/>
      <c r="FX83" s="379"/>
      <c r="FY83" s="385"/>
      <c r="FZ83" s="386"/>
      <c r="GA83" s="386"/>
      <c r="GB83" s="367"/>
      <c r="GC83" s="367"/>
      <c r="GD83" s="378"/>
      <c r="GE83" s="379"/>
      <c r="GF83" s="380"/>
      <c r="GG83" s="380"/>
      <c r="GH83" s="380"/>
      <c r="GI83" s="380"/>
      <c r="GJ83" s="380"/>
      <c r="GK83" s="380"/>
      <c r="GL83" s="380"/>
      <c r="GM83" s="380"/>
      <c r="GN83" s="380"/>
      <c r="GO83" s="380"/>
      <c r="GP83" s="380"/>
      <c r="GQ83" s="380"/>
      <c r="GR83" s="392"/>
      <c r="GS83" s="392"/>
      <c r="GT83" s="379"/>
      <c r="GU83" s="385"/>
      <c r="GV83" s="386"/>
      <c r="GW83" s="386"/>
      <c r="GX83" s="367"/>
      <c r="GY83" s="367"/>
      <c r="GZ83" s="378"/>
      <c r="HA83" s="379"/>
      <c r="HB83" s="380"/>
      <c r="HC83" s="380"/>
      <c r="HD83" s="380"/>
      <c r="HE83" s="380"/>
      <c r="HF83" s="380"/>
      <c r="HG83" s="380"/>
      <c r="HH83" s="380"/>
      <c r="HI83" s="380"/>
      <c r="HJ83" s="380"/>
      <c r="HK83" s="380"/>
      <c r="HL83" s="380"/>
      <c r="HM83" s="380"/>
      <c r="HN83" s="392"/>
      <c r="HO83" s="392"/>
      <c r="HP83" s="379"/>
      <c r="HQ83" s="385"/>
      <c r="HR83" s="386"/>
      <c r="HS83" s="386"/>
      <c r="HT83" s="367"/>
      <c r="HU83" s="367"/>
      <c r="HV83" s="378"/>
      <c r="HW83" s="379"/>
      <c r="HX83" s="380"/>
      <c r="HY83" s="380"/>
      <c r="HZ83" s="380"/>
      <c r="IA83" s="380"/>
      <c r="IB83" s="380"/>
      <c r="IC83" s="380"/>
      <c r="ID83" s="380"/>
      <c r="IE83" s="380"/>
      <c r="IF83" s="380"/>
      <c r="IG83" s="380"/>
      <c r="IH83" s="380"/>
      <c r="II83" s="380"/>
      <c r="IJ83" s="392"/>
      <c r="IK83" s="392"/>
      <c r="IL83" s="379"/>
      <c r="IM83" s="385"/>
      <c r="IN83" s="386"/>
      <c r="IO83" s="386"/>
      <c r="IP83" s="367"/>
      <c r="IQ83" s="367"/>
      <c r="IR83" s="378"/>
      <c r="IS83" s="379"/>
      <c r="IT83" s="380"/>
      <c r="IU83" s="380"/>
      <c r="IV83" s="380"/>
      <c r="IW83" s="380"/>
      <c r="IX83" s="380"/>
      <c r="IY83" s="380"/>
      <c r="IZ83" s="380"/>
      <c r="JA83" s="380"/>
    </row>
    <row r="84" spans="1:261" s="388" customFormat="1" ht="15.6" customHeight="1" x14ac:dyDescent="0.25">
      <c r="A84" s="361"/>
      <c r="B84" s="393" t="s">
        <v>71</v>
      </c>
      <c r="C84" s="393"/>
      <c r="D84" s="362"/>
      <c r="E84" s="362"/>
      <c r="F84" s="362"/>
      <c r="G84" s="362"/>
      <c r="H84" s="362"/>
      <c r="I84" s="362"/>
      <c r="J84" s="362"/>
      <c r="K84" s="470">
        <v>1849.8</v>
      </c>
      <c r="L84" s="394">
        <v>8203.4</v>
      </c>
      <c r="M84" s="394">
        <v>6428.6</v>
      </c>
      <c r="N84" s="394">
        <v>3013.8999999999992</v>
      </c>
      <c r="O84" s="394">
        <v>5209.2000000000007</v>
      </c>
      <c r="P84" s="394">
        <v>12302.8</v>
      </c>
      <c r="Q84" s="394">
        <v>11709.3</v>
      </c>
      <c r="R84" s="394">
        <v>12647</v>
      </c>
      <c r="S84" s="395">
        <v>14377.500000000002</v>
      </c>
      <c r="T84" s="395">
        <v>12165</v>
      </c>
      <c r="U84" s="393">
        <v>14050</v>
      </c>
      <c r="V84" s="304">
        <f>U84-T84</f>
        <v>1885</v>
      </c>
      <c r="W84" s="394">
        <v>14578</v>
      </c>
      <c r="X84" s="394">
        <v>11248</v>
      </c>
      <c r="Y84" s="394">
        <v>9477</v>
      </c>
      <c r="Z84" s="360"/>
      <c r="AB84" s="396" t="str">
        <f>B84</f>
        <v>National Revenue Fund receipts</v>
      </c>
      <c r="AC84" s="361"/>
      <c r="AD84" s="367"/>
      <c r="AE84" s="367"/>
      <c r="AF84" s="378"/>
      <c r="AG84" s="379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92"/>
      <c r="AU84" s="392"/>
      <c r="AV84" s="379">
        <v>15.5</v>
      </c>
      <c r="AW84" s="385"/>
      <c r="AX84" s="386"/>
      <c r="AY84" s="386"/>
      <c r="AZ84" s="367"/>
      <c r="BA84" s="367"/>
      <c r="BB84" s="378"/>
      <c r="BC84" s="379"/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92"/>
      <c r="BQ84" s="392"/>
      <c r="BR84" s="379"/>
      <c r="BS84" s="385"/>
      <c r="BT84" s="386"/>
      <c r="BU84" s="386"/>
      <c r="BV84" s="367"/>
      <c r="BW84" s="367"/>
      <c r="BX84" s="378"/>
      <c r="BY84" s="379"/>
      <c r="BZ84" s="380"/>
      <c r="CA84" s="380"/>
      <c r="CB84" s="380"/>
      <c r="CC84" s="380"/>
      <c r="CD84" s="380"/>
      <c r="CE84" s="380"/>
      <c r="CF84" s="380"/>
      <c r="CG84" s="380"/>
      <c r="CH84" s="380"/>
      <c r="CI84" s="380"/>
      <c r="CJ84" s="380"/>
      <c r="CK84" s="380"/>
      <c r="CL84" s="392"/>
      <c r="CM84" s="392"/>
      <c r="CN84" s="379"/>
      <c r="CO84" s="385"/>
      <c r="CP84" s="386"/>
      <c r="CQ84" s="386"/>
      <c r="CR84" s="367"/>
      <c r="CS84" s="367"/>
      <c r="CT84" s="378"/>
      <c r="CU84" s="379"/>
      <c r="CV84" s="380"/>
      <c r="CW84" s="380"/>
      <c r="CX84" s="380"/>
      <c r="CY84" s="380"/>
      <c r="CZ84" s="380"/>
      <c r="DA84" s="380"/>
      <c r="DB84" s="380"/>
      <c r="DC84" s="380"/>
      <c r="DD84" s="380"/>
      <c r="DE84" s="380"/>
      <c r="DF84" s="380"/>
      <c r="DG84" s="380"/>
      <c r="DH84" s="392"/>
      <c r="DI84" s="392"/>
      <c r="DJ84" s="379"/>
      <c r="DK84" s="385"/>
      <c r="DL84" s="386"/>
      <c r="DM84" s="386"/>
      <c r="DN84" s="367"/>
      <c r="DO84" s="367"/>
      <c r="DP84" s="378"/>
      <c r="DQ84" s="379"/>
      <c r="DR84" s="380"/>
      <c r="DS84" s="380"/>
      <c r="DT84" s="380"/>
      <c r="DU84" s="380"/>
      <c r="DV84" s="380"/>
      <c r="DW84" s="380"/>
      <c r="DX84" s="380"/>
      <c r="DY84" s="380"/>
      <c r="DZ84" s="380"/>
      <c r="EA84" s="380"/>
      <c r="EB84" s="380"/>
      <c r="EC84" s="380"/>
      <c r="ED84" s="392"/>
      <c r="EE84" s="392"/>
      <c r="EF84" s="379"/>
      <c r="EG84" s="385"/>
      <c r="EH84" s="386"/>
      <c r="EI84" s="386"/>
      <c r="EJ84" s="367"/>
      <c r="EK84" s="367"/>
      <c r="EL84" s="378"/>
      <c r="EM84" s="379"/>
      <c r="EN84" s="380"/>
      <c r="EO84" s="380"/>
      <c r="EP84" s="380"/>
      <c r="EQ84" s="380"/>
      <c r="ER84" s="380"/>
      <c r="ES84" s="380"/>
      <c r="ET84" s="380"/>
      <c r="EU84" s="380"/>
      <c r="EV84" s="380"/>
      <c r="EW84" s="380"/>
      <c r="EX84" s="380"/>
      <c r="EY84" s="380"/>
      <c r="EZ84" s="392"/>
      <c r="FA84" s="392"/>
      <c r="FB84" s="379"/>
      <c r="FC84" s="385"/>
      <c r="FD84" s="386"/>
      <c r="FE84" s="386"/>
      <c r="FF84" s="367"/>
      <c r="FG84" s="367"/>
      <c r="FH84" s="378"/>
      <c r="FI84" s="379"/>
      <c r="FJ84" s="380"/>
      <c r="FK84" s="380"/>
      <c r="FL84" s="380"/>
      <c r="FM84" s="380"/>
      <c r="FN84" s="380"/>
      <c r="FO84" s="380"/>
      <c r="FP84" s="380"/>
      <c r="FQ84" s="380"/>
      <c r="FR84" s="380"/>
      <c r="FS84" s="380"/>
      <c r="FT84" s="380"/>
      <c r="FU84" s="380"/>
      <c r="FV84" s="392"/>
      <c r="FW84" s="392"/>
      <c r="FX84" s="379"/>
      <c r="FY84" s="385"/>
      <c r="FZ84" s="386"/>
      <c r="GA84" s="386"/>
      <c r="GB84" s="367"/>
      <c r="GC84" s="367"/>
      <c r="GD84" s="378"/>
      <c r="GE84" s="379"/>
      <c r="GF84" s="380"/>
      <c r="GG84" s="380"/>
      <c r="GH84" s="380"/>
      <c r="GI84" s="380"/>
      <c r="GJ84" s="380"/>
      <c r="GK84" s="380"/>
      <c r="GL84" s="380"/>
      <c r="GM84" s="380"/>
      <c r="GN84" s="380"/>
      <c r="GO84" s="380"/>
      <c r="GP84" s="380"/>
      <c r="GQ84" s="380"/>
      <c r="GR84" s="392"/>
      <c r="GS84" s="392"/>
      <c r="GT84" s="379"/>
      <c r="GU84" s="385"/>
      <c r="GV84" s="386"/>
      <c r="GW84" s="386"/>
      <c r="GX84" s="367"/>
      <c r="GY84" s="367"/>
      <c r="GZ84" s="378"/>
      <c r="HA84" s="379"/>
      <c r="HB84" s="380"/>
      <c r="HC84" s="380"/>
      <c r="HD84" s="380"/>
      <c r="HE84" s="380"/>
      <c r="HF84" s="380"/>
      <c r="HG84" s="380"/>
      <c r="HH84" s="380"/>
      <c r="HI84" s="380"/>
      <c r="HJ84" s="380"/>
      <c r="HK84" s="380"/>
      <c r="HL84" s="380"/>
      <c r="HM84" s="380"/>
      <c r="HN84" s="392"/>
      <c r="HO84" s="392"/>
      <c r="HP84" s="379"/>
      <c r="HQ84" s="385"/>
      <c r="HR84" s="386"/>
      <c r="HS84" s="386"/>
      <c r="HT84" s="367"/>
      <c r="HU84" s="367"/>
      <c r="HV84" s="378"/>
      <c r="HW84" s="379"/>
      <c r="HX84" s="380"/>
      <c r="HY84" s="380"/>
      <c r="HZ84" s="380"/>
      <c r="IA84" s="380"/>
      <c r="IB84" s="380"/>
      <c r="IC84" s="380"/>
      <c r="ID84" s="380"/>
      <c r="IE84" s="380"/>
      <c r="IF84" s="380"/>
      <c r="IG84" s="380"/>
      <c r="IH84" s="380"/>
      <c r="II84" s="380"/>
      <c r="IJ84" s="392"/>
      <c r="IK84" s="392"/>
      <c r="IL84" s="379"/>
      <c r="IM84" s="385"/>
      <c r="IN84" s="386"/>
      <c r="IO84" s="386"/>
      <c r="IP84" s="367"/>
      <c r="IQ84" s="367"/>
      <c r="IR84" s="378"/>
      <c r="IS84" s="379"/>
      <c r="IT84" s="380"/>
      <c r="IU84" s="380"/>
      <c r="IV84" s="380"/>
      <c r="IW84" s="380"/>
      <c r="IX84" s="380"/>
      <c r="IY84" s="380"/>
      <c r="IZ84" s="380"/>
      <c r="JA84" s="380"/>
    </row>
    <row r="85" spans="1:261" s="402" customFormat="1" ht="15.6" customHeight="1" x14ac:dyDescent="0.25">
      <c r="A85" s="361"/>
      <c r="B85" s="393" t="s">
        <v>72</v>
      </c>
      <c r="C85" s="393"/>
      <c r="D85" s="362"/>
      <c r="E85" s="362"/>
      <c r="F85" s="362"/>
      <c r="G85" s="362"/>
      <c r="H85" s="362"/>
      <c r="I85" s="362"/>
      <c r="J85" s="362"/>
      <c r="K85" s="471">
        <v>-775.59999999999991</v>
      </c>
      <c r="L85" s="397">
        <v>-4284.1040000000003</v>
      </c>
      <c r="M85" s="397">
        <v>-671.21300000000008</v>
      </c>
      <c r="N85" s="397">
        <v>-838.61699999999996</v>
      </c>
      <c r="O85" s="397">
        <v>-1388.2930000000001</v>
      </c>
      <c r="P85" s="397">
        <v>-2587.1970000000001</v>
      </c>
      <c r="Q85" s="397">
        <v>-516.274</v>
      </c>
      <c r="R85" s="397">
        <v>-1525.537</v>
      </c>
      <c r="S85" s="398">
        <v>-681.7</v>
      </c>
      <c r="T85" s="398">
        <v>-145</v>
      </c>
      <c r="U85" s="399">
        <v>-1453.5</v>
      </c>
      <c r="V85" s="400">
        <f>U85-T85</f>
        <v>-1308.5</v>
      </c>
      <c r="W85" s="397">
        <v>-387.6</v>
      </c>
      <c r="X85" s="397">
        <v>0</v>
      </c>
      <c r="Y85" s="397">
        <v>0</v>
      </c>
      <c r="Z85" s="401"/>
      <c r="AB85" s="396" t="str">
        <f>B85</f>
        <v>National Revenue Fund payments</v>
      </c>
      <c r="AC85" s="403"/>
      <c r="AD85" s="404"/>
      <c r="AE85" s="404"/>
      <c r="AF85" s="405"/>
      <c r="AG85" s="406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8"/>
      <c r="AU85" s="408"/>
      <c r="AV85" s="406">
        <v>15.5</v>
      </c>
      <c r="AW85" s="409"/>
      <c r="AX85" s="410"/>
      <c r="AY85" s="410"/>
      <c r="AZ85" s="404"/>
      <c r="BA85" s="404"/>
      <c r="BB85" s="405"/>
      <c r="BC85" s="406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8"/>
      <c r="BQ85" s="408"/>
      <c r="BR85" s="406"/>
      <c r="BS85" s="409"/>
      <c r="BT85" s="410"/>
      <c r="BU85" s="410"/>
      <c r="BV85" s="404"/>
      <c r="BW85" s="404"/>
      <c r="BX85" s="405"/>
      <c r="BY85" s="406"/>
      <c r="BZ85" s="407"/>
      <c r="CA85" s="407"/>
      <c r="CB85" s="407"/>
      <c r="CC85" s="407"/>
      <c r="CD85" s="407"/>
      <c r="CE85" s="407"/>
      <c r="CF85" s="407"/>
      <c r="CG85" s="407"/>
      <c r="CH85" s="407"/>
      <c r="CI85" s="407"/>
      <c r="CJ85" s="407"/>
      <c r="CK85" s="407"/>
      <c r="CL85" s="408"/>
      <c r="CM85" s="408"/>
      <c r="CN85" s="406"/>
      <c r="CO85" s="409"/>
      <c r="CP85" s="410"/>
      <c r="CQ85" s="410"/>
      <c r="CR85" s="404"/>
      <c r="CS85" s="404"/>
      <c r="CT85" s="405"/>
      <c r="CU85" s="406"/>
      <c r="CV85" s="407"/>
      <c r="CW85" s="407"/>
      <c r="CX85" s="407"/>
      <c r="CY85" s="407"/>
      <c r="CZ85" s="407"/>
      <c r="DA85" s="407"/>
      <c r="DB85" s="407"/>
      <c r="DC85" s="407"/>
      <c r="DD85" s="407"/>
      <c r="DE85" s="407"/>
      <c r="DF85" s="407"/>
      <c r="DG85" s="407"/>
      <c r="DH85" s="408"/>
      <c r="DI85" s="408"/>
      <c r="DJ85" s="406"/>
      <c r="DK85" s="409"/>
      <c r="DL85" s="410"/>
      <c r="DM85" s="410"/>
      <c r="DN85" s="404"/>
      <c r="DO85" s="404"/>
      <c r="DP85" s="405"/>
      <c r="DQ85" s="406"/>
      <c r="DR85" s="407"/>
      <c r="DS85" s="407"/>
      <c r="DT85" s="407"/>
      <c r="DU85" s="407"/>
      <c r="DV85" s="407"/>
      <c r="DW85" s="407"/>
      <c r="DX85" s="407"/>
      <c r="DY85" s="407"/>
      <c r="DZ85" s="407"/>
      <c r="EA85" s="407"/>
      <c r="EB85" s="407"/>
      <c r="EC85" s="407"/>
      <c r="ED85" s="408"/>
      <c r="EE85" s="408"/>
      <c r="EF85" s="406"/>
      <c r="EG85" s="409"/>
      <c r="EH85" s="410"/>
      <c r="EI85" s="410"/>
      <c r="EJ85" s="404"/>
      <c r="EK85" s="404"/>
      <c r="EL85" s="405"/>
      <c r="EM85" s="406"/>
      <c r="EN85" s="407"/>
      <c r="EO85" s="407"/>
      <c r="EP85" s="407"/>
      <c r="EQ85" s="407"/>
      <c r="ER85" s="407"/>
      <c r="ES85" s="407"/>
      <c r="ET85" s="407"/>
      <c r="EU85" s="407"/>
      <c r="EV85" s="407"/>
      <c r="EW85" s="407"/>
      <c r="EX85" s="407"/>
      <c r="EY85" s="407"/>
      <c r="EZ85" s="408"/>
      <c r="FA85" s="408"/>
      <c r="FB85" s="406"/>
      <c r="FC85" s="409"/>
      <c r="FD85" s="410"/>
      <c r="FE85" s="410"/>
      <c r="FF85" s="404"/>
      <c r="FG85" s="404"/>
      <c r="FH85" s="405"/>
      <c r="FI85" s="406"/>
      <c r="FJ85" s="407"/>
      <c r="FK85" s="407"/>
      <c r="FL85" s="407"/>
      <c r="FM85" s="407"/>
      <c r="FN85" s="407"/>
      <c r="FO85" s="407"/>
      <c r="FP85" s="407"/>
      <c r="FQ85" s="407"/>
      <c r="FR85" s="407"/>
      <c r="FS85" s="407"/>
      <c r="FT85" s="407"/>
      <c r="FU85" s="407"/>
      <c r="FV85" s="408"/>
      <c r="FW85" s="408"/>
      <c r="FX85" s="406"/>
      <c r="FY85" s="409"/>
      <c r="FZ85" s="410"/>
      <c r="GA85" s="410"/>
      <c r="GB85" s="404"/>
      <c r="GC85" s="404"/>
      <c r="GD85" s="405"/>
      <c r="GE85" s="406"/>
      <c r="GF85" s="407"/>
      <c r="GG85" s="407"/>
      <c r="GH85" s="407"/>
      <c r="GI85" s="407"/>
      <c r="GJ85" s="407"/>
      <c r="GK85" s="407"/>
      <c r="GL85" s="407"/>
      <c r="GM85" s="407"/>
      <c r="GN85" s="407"/>
      <c r="GO85" s="407"/>
      <c r="GP85" s="407"/>
      <c r="GQ85" s="407"/>
      <c r="GR85" s="408"/>
      <c r="GS85" s="408"/>
      <c r="GT85" s="406"/>
      <c r="GU85" s="409"/>
      <c r="GV85" s="410"/>
      <c r="GW85" s="410"/>
      <c r="GX85" s="404"/>
      <c r="GY85" s="404"/>
      <c r="GZ85" s="405"/>
      <c r="HA85" s="406"/>
      <c r="HB85" s="407"/>
      <c r="HC85" s="407"/>
      <c r="HD85" s="407"/>
      <c r="HE85" s="407"/>
      <c r="HF85" s="407"/>
      <c r="HG85" s="407"/>
      <c r="HH85" s="407"/>
      <c r="HI85" s="407"/>
      <c r="HJ85" s="407"/>
      <c r="HK85" s="407"/>
      <c r="HL85" s="407"/>
      <c r="HM85" s="407"/>
      <c r="HN85" s="408"/>
      <c r="HO85" s="408"/>
      <c r="HP85" s="406"/>
      <c r="HQ85" s="409"/>
      <c r="HR85" s="410"/>
      <c r="HS85" s="410"/>
      <c r="HT85" s="404"/>
      <c r="HU85" s="404"/>
      <c r="HV85" s="405"/>
      <c r="HW85" s="406"/>
      <c r="HX85" s="407"/>
      <c r="HY85" s="407"/>
      <c r="HZ85" s="407"/>
      <c r="IA85" s="407"/>
      <c r="IB85" s="407"/>
      <c r="IC85" s="407"/>
      <c r="ID85" s="407"/>
      <c r="IE85" s="407"/>
      <c r="IF85" s="407"/>
      <c r="IG85" s="407"/>
      <c r="IH85" s="407"/>
      <c r="II85" s="407"/>
      <c r="IJ85" s="408"/>
      <c r="IK85" s="408"/>
      <c r="IL85" s="406"/>
      <c r="IM85" s="409"/>
      <c r="IN85" s="410"/>
      <c r="IO85" s="410"/>
      <c r="IP85" s="404"/>
      <c r="IQ85" s="404"/>
      <c r="IR85" s="405"/>
      <c r="IS85" s="406"/>
      <c r="IT85" s="407"/>
      <c r="IU85" s="407"/>
      <c r="IV85" s="407"/>
      <c r="IW85" s="407"/>
      <c r="IX85" s="407"/>
      <c r="IY85" s="407"/>
      <c r="IZ85" s="407"/>
      <c r="JA85" s="407"/>
    </row>
    <row r="86" spans="1:261" ht="15.6" customHeight="1" x14ac:dyDescent="0.25">
      <c r="A86" s="411"/>
      <c r="B86" s="412" t="s">
        <v>73</v>
      </c>
      <c r="C86" s="412"/>
      <c r="D86" s="413"/>
      <c r="E86" s="413"/>
      <c r="F86" s="413"/>
      <c r="G86" s="413"/>
      <c r="H86" s="413"/>
      <c r="I86" s="413"/>
      <c r="J86" s="483"/>
      <c r="K86" s="416">
        <v>1074.2</v>
      </c>
      <c r="L86" s="414">
        <v>3919.2959999999994</v>
      </c>
      <c r="M86" s="414">
        <v>5757.3870000000006</v>
      </c>
      <c r="N86" s="414">
        <f t="shared" ref="N86:Y86" si="22">N84+N85</f>
        <v>2175.2829999999994</v>
      </c>
      <c r="O86" s="414">
        <f t="shared" si="22"/>
        <v>3820.9070000000006</v>
      </c>
      <c r="P86" s="414">
        <f t="shared" si="22"/>
        <v>9715.6029999999992</v>
      </c>
      <c r="Q86" s="414">
        <f t="shared" si="22"/>
        <v>11193.026</v>
      </c>
      <c r="R86" s="414">
        <f t="shared" si="22"/>
        <v>11121.463</v>
      </c>
      <c r="S86" s="415">
        <f t="shared" si="22"/>
        <v>13695.800000000001</v>
      </c>
      <c r="T86" s="518">
        <f t="shared" si="22"/>
        <v>12020</v>
      </c>
      <c r="U86" s="415">
        <f t="shared" si="22"/>
        <v>12596.5</v>
      </c>
      <c r="V86" s="416">
        <f>U86-T86</f>
        <v>576.5</v>
      </c>
      <c r="W86" s="414">
        <f t="shared" si="22"/>
        <v>14190.4</v>
      </c>
      <c r="X86" s="414">
        <f t="shared" si="22"/>
        <v>11248</v>
      </c>
      <c r="Y86" s="414">
        <f t="shared" si="22"/>
        <v>9477</v>
      </c>
      <c r="Z86" s="417"/>
      <c r="AA86" s="418"/>
      <c r="AB86" s="419" t="str">
        <f>B86</f>
        <v>Net</v>
      </c>
      <c r="AC86" s="420"/>
      <c r="AV86" s="4">
        <v>15.5</v>
      </c>
    </row>
    <row r="87" spans="1:261" ht="15.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6"/>
      <c r="AA87" s="421"/>
      <c r="AB87" s="421"/>
      <c r="AC87" s="421"/>
      <c r="AV87" s="4">
        <v>15.5</v>
      </c>
    </row>
    <row r="88" spans="1:261" ht="15.6" customHeight="1" x14ac:dyDescent="0.25">
      <c r="A88" s="422" t="s">
        <v>74</v>
      </c>
      <c r="B88" s="423" t="s">
        <v>75</v>
      </c>
      <c r="C88" s="42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424"/>
      <c r="O88" s="10"/>
      <c r="P88" s="10"/>
      <c r="Q88" s="6"/>
      <c r="S88" s="4"/>
      <c r="T88" s="422" t="s">
        <v>76</v>
      </c>
      <c r="U88" s="10"/>
      <c r="V88" s="10"/>
      <c r="W88" s="11"/>
      <c r="X88" s="10"/>
      <c r="Y88" s="10"/>
      <c r="Z88" s="105"/>
      <c r="AA88" s="426"/>
      <c r="AB88" s="427"/>
      <c r="AC88" s="428"/>
      <c r="AV88" s="4">
        <v>15.5</v>
      </c>
    </row>
    <row r="89" spans="1:261" ht="15.6" customHeight="1" x14ac:dyDescent="0.25">
      <c r="A89" s="429"/>
      <c r="B89" s="422" t="s">
        <v>77</v>
      </c>
      <c r="C89" s="42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424"/>
      <c r="O89" s="10"/>
      <c r="P89" s="10"/>
      <c r="Q89" s="6"/>
      <c r="S89" s="4"/>
      <c r="T89" s="187" t="s">
        <v>78</v>
      </c>
      <c r="U89" s="10"/>
      <c r="V89" s="10"/>
      <c r="W89" s="11"/>
      <c r="X89" s="10"/>
      <c r="Y89" s="10"/>
      <c r="Z89" s="105"/>
      <c r="AA89" s="426"/>
      <c r="AB89" s="427"/>
      <c r="AC89" s="428"/>
      <c r="AV89" s="4">
        <v>15.5</v>
      </c>
    </row>
    <row r="90" spans="1:261" ht="15.6" customHeight="1" x14ac:dyDescent="0.25">
      <c r="A90" s="422" t="s">
        <v>13</v>
      </c>
      <c r="B90" s="188" t="s">
        <v>79</v>
      </c>
      <c r="C90" s="196"/>
      <c r="D90" s="6"/>
      <c r="E90" s="6"/>
      <c r="F90" s="6"/>
      <c r="G90" s="6"/>
      <c r="H90" s="6"/>
      <c r="I90" s="6"/>
      <c r="J90" s="6"/>
      <c r="K90" s="6"/>
      <c r="L90" s="6"/>
      <c r="M90" s="6"/>
      <c r="N90" s="223"/>
      <c r="O90" s="6"/>
      <c r="P90" s="6"/>
      <c r="Q90" s="6"/>
      <c r="R90" s="430"/>
      <c r="S90" s="4"/>
      <c r="T90" s="423" t="s">
        <v>80</v>
      </c>
      <c r="U90" s="10"/>
      <c r="V90" s="10"/>
      <c r="W90" s="11"/>
      <c r="X90" s="10"/>
      <c r="Y90" s="10"/>
      <c r="Z90" s="105"/>
      <c r="AA90" s="426"/>
      <c r="AB90" s="427"/>
      <c r="AC90" s="428"/>
      <c r="AV90" s="4">
        <v>15.5</v>
      </c>
    </row>
    <row r="91" spans="1:261" ht="15.6" customHeight="1" x14ac:dyDescent="0.25">
      <c r="A91" s="422" t="s">
        <v>15</v>
      </c>
      <c r="B91" s="188" t="s">
        <v>81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424"/>
      <c r="O91" s="10"/>
      <c r="P91" s="10"/>
      <c r="Q91" s="6"/>
      <c r="S91" s="4"/>
      <c r="T91" s="422" t="s">
        <v>82</v>
      </c>
      <c r="AA91" s="427"/>
      <c r="AB91" s="431"/>
      <c r="AC91" s="431"/>
      <c r="AV91" s="4">
        <v>15.5</v>
      </c>
    </row>
    <row r="92" spans="1:261" ht="15.6" customHeight="1" x14ac:dyDescent="0.25">
      <c r="A92" s="422" t="s">
        <v>17</v>
      </c>
      <c r="B92" s="188" t="s">
        <v>83</v>
      </c>
      <c r="C92" s="43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424"/>
      <c r="O92" s="10"/>
      <c r="P92" s="10"/>
      <c r="Q92" s="6"/>
      <c r="S92" s="4"/>
      <c r="T92" s="433" t="s">
        <v>84</v>
      </c>
      <c r="U92" s="430"/>
      <c r="V92" s="430"/>
      <c r="W92" s="7"/>
      <c r="X92" s="6"/>
      <c r="Y92" s="6"/>
      <c r="Z92" s="78"/>
      <c r="AA92" s="434"/>
      <c r="AB92" s="421"/>
      <c r="AC92" s="435"/>
      <c r="AV92" s="4">
        <v>15.5</v>
      </c>
    </row>
    <row r="93" spans="1:261" ht="15.6" customHeight="1" x14ac:dyDescent="0.25">
      <c r="A93" s="422" t="s">
        <v>19</v>
      </c>
      <c r="B93" s="422" t="s">
        <v>85</v>
      </c>
      <c r="C93" s="43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 t="s">
        <v>24</v>
      </c>
      <c r="Q93" s="4"/>
      <c r="R93" s="4"/>
      <c r="S93" s="4"/>
      <c r="T93" s="422" t="s">
        <v>86</v>
      </c>
      <c r="U93" s="10"/>
      <c r="W93" s="11"/>
      <c r="X93" s="10"/>
      <c r="Y93" s="10"/>
      <c r="Z93" s="105"/>
      <c r="AA93" s="426"/>
      <c r="AB93" s="427"/>
      <c r="AC93" s="428"/>
      <c r="AF93" s="151"/>
      <c r="AG93" s="151"/>
      <c r="AH93" s="151"/>
      <c r="AI93" s="151"/>
      <c r="AV93" s="4">
        <v>15.5</v>
      </c>
    </row>
    <row r="94" spans="1:261" ht="15.6" customHeight="1" x14ac:dyDescent="0.25">
      <c r="A94" s="422" t="s">
        <v>21</v>
      </c>
      <c r="B94" s="422" t="s">
        <v>87</v>
      </c>
      <c r="C94" s="436"/>
      <c r="D94" s="6"/>
      <c r="E94" s="6"/>
      <c r="F94" s="6"/>
      <c r="G94" s="6"/>
      <c r="H94" s="6"/>
      <c r="I94" s="6"/>
      <c r="J94" s="6"/>
      <c r="K94" s="6"/>
      <c r="L94" s="6"/>
      <c r="M94" s="6"/>
      <c r="N94" s="424"/>
      <c r="O94" s="6"/>
      <c r="P94" s="6"/>
      <c r="Q94" s="6"/>
      <c r="R94" s="430"/>
      <c r="S94" s="4"/>
      <c r="T94" s="422" t="s">
        <v>88</v>
      </c>
      <c r="U94" s="10"/>
      <c r="V94" s="10"/>
      <c r="Y94" s="10"/>
      <c r="Z94" s="105"/>
      <c r="AA94" s="426"/>
      <c r="AB94" s="427"/>
      <c r="AC94" s="428"/>
      <c r="AF94" s="163"/>
      <c r="AG94" s="163"/>
      <c r="AH94" s="163"/>
      <c r="AI94" s="163"/>
      <c r="AV94" s="4">
        <v>15.5</v>
      </c>
    </row>
    <row r="95" spans="1:261" ht="15.6" customHeight="1" x14ac:dyDescent="0.25">
      <c r="A95" s="196" t="s">
        <v>31</v>
      </c>
      <c r="B95" s="187" t="s">
        <v>89</v>
      </c>
      <c r="C95" s="436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424"/>
      <c r="O95" s="10"/>
      <c r="P95" s="10"/>
      <c r="Q95" s="6"/>
      <c r="S95" s="4"/>
      <c r="T95" s="422" t="s">
        <v>90</v>
      </c>
      <c r="V95" s="10"/>
      <c r="W95" s="11"/>
      <c r="X95" s="10"/>
      <c r="Y95" s="10"/>
      <c r="Z95" s="105"/>
      <c r="AA95" s="426"/>
      <c r="AB95" s="427"/>
      <c r="AC95" s="428"/>
      <c r="AF95" s="163"/>
      <c r="AG95" s="163"/>
      <c r="AH95" s="163"/>
      <c r="AI95" s="163"/>
      <c r="AV95" s="4">
        <v>15.5</v>
      </c>
    </row>
    <row r="96" spans="1:261" ht="15.6" customHeight="1" x14ac:dyDescent="0.25">
      <c r="B96" s="188" t="s">
        <v>91</v>
      </c>
      <c r="C96" s="6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4"/>
      <c r="R96" s="299"/>
      <c r="S96" s="4"/>
      <c r="T96" s="422" t="s">
        <v>92</v>
      </c>
      <c r="W96" s="299"/>
      <c r="X96" s="299"/>
      <c r="Y96" s="299"/>
      <c r="Z96" s="299"/>
      <c r="AA96" s="437"/>
      <c r="AB96" s="437"/>
      <c r="AC96" s="437"/>
      <c r="AD96" s="438"/>
      <c r="AV96" s="4">
        <v>15.5</v>
      </c>
    </row>
    <row r="97" spans="1:48" ht="15.6" customHeight="1" x14ac:dyDescent="0.25">
      <c r="A97" s="196" t="s">
        <v>36</v>
      </c>
      <c r="B97" s="423" t="s">
        <v>93</v>
      </c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4"/>
      <c r="R97" s="299"/>
      <c r="S97" s="4"/>
      <c r="V97" s="10"/>
      <c r="W97" s="299"/>
      <c r="X97" s="299"/>
      <c r="Y97" s="299"/>
      <c r="Z97" s="299"/>
      <c r="AA97" s="437"/>
      <c r="AB97" s="437"/>
      <c r="AC97" s="437"/>
      <c r="AD97" s="438"/>
      <c r="AV97" s="4">
        <v>15.5</v>
      </c>
    </row>
    <row r="98" spans="1:48" ht="15.6" customHeight="1" x14ac:dyDescent="0.25">
      <c r="B98" s="423" t="s">
        <v>94</v>
      </c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4"/>
      <c r="R98" s="299"/>
      <c r="S98" s="4"/>
      <c r="V98" s="10"/>
      <c r="W98" s="299"/>
      <c r="X98" s="299"/>
      <c r="Y98" s="299"/>
      <c r="Z98" s="299"/>
      <c r="AA98" s="437"/>
      <c r="AB98" s="437"/>
      <c r="AC98" s="437"/>
      <c r="AD98" s="438"/>
      <c r="AV98" s="4">
        <v>15.5</v>
      </c>
    </row>
    <row r="99" spans="1:48" ht="15.6" customHeight="1" x14ac:dyDescent="0.25">
      <c r="A99" s="300" t="s">
        <v>95</v>
      </c>
      <c r="B99" s="425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4"/>
      <c r="R99" s="299"/>
      <c r="S99" s="4"/>
      <c r="U99" s="10"/>
      <c r="V99" s="10"/>
      <c r="W99" s="299"/>
      <c r="X99" s="299"/>
      <c r="Y99" s="299"/>
      <c r="Z99" s="299"/>
      <c r="AA99" s="437"/>
      <c r="AB99" s="437"/>
      <c r="AC99" s="437"/>
      <c r="AD99" s="438"/>
      <c r="AV99" s="4">
        <v>15.5</v>
      </c>
    </row>
    <row r="100" spans="1:48" ht="15.6" customHeight="1" x14ac:dyDescent="0.25">
      <c r="A100" s="299"/>
      <c r="B100" s="425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4"/>
      <c r="R100" s="299"/>
      <c r="S100" s="4"/>
      <c r="U100" s="10"/>
      <c r="V100" s="10"/>
      <c r="W100" s="299"/>
      <c r="X100" s="299"/>
      <c r="Y100" s="299"/>
      <c r="Z100" s="299"/>
      <c r="AA100" s="437"/>
      <c r="AB100" s="437"/>
      <c r="AC100" s="437"/>
      <c r="AD100" s="438"/>
      <c r="AV100" s="4">
        <v>15.5</v>
      </c>
    </row>
    <row r="101" spans="1:48" ht="15.6" customHeight="1" x14ac:dyDescent="0.25">
      <c r="A101" s="299"/>
      <c r="B101" s="425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4"/>
      <c r="R101" s="299"/>
      <c r="S101" s="4"/>
      <c r="U101" s="10"/>
      <c r="V101" s="10"/>
      <c r="W101" s="299"/>
      <c r="X101" s="299"/>
      <c r="Y101" s="299"/>
      <c r="Z101" s="299"/>
      <c r="AA101" s="437"/>
      <c r="AB101" s="437"/>
      <c r="AC101" s="437"/>
      <c r="AD101" s="438"/>
    </row>
    <row r="102" spans="1:48" ht="14.85" customHeight="1" x14ac:dyDescent="0.25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4"/>
      <c r="R102" s="299"/>
      <c r="S102" s="4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</row>
    <row r="103" spans="1:48" ht="14.85" customHeight="1" x14ac:dyDescent="0.25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4"/>
      <c r="R103" s="299"/>
      <c r="S103" s="4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</row>
  </sheetData>
  <mergeCells count="2">
    <mergeCell ref="T6:V6"/>
    <mergeCell ref="E9:Q10"/>
  </mergeCells>
  <printOptions horizontalCentered="1"/>
  <pageMargins left="1" right="1" top="1" bottom="1" header="0.5" footer="0.5"/>
  <pageSetup paperSize="9" scale="5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Parker</dc:creator>
  <cp:lastModifiedBy>Jeffery Smith</cp:lastModifiedBy>
  <dcterms:created xsi:type="dcterms:W3CDTF">2017-02-20T09:26:01Z</dcterms:created>
  <dcterms:modified xsi:type="dcterms:W3CDTF">2017-02-28T06:06:43Z</dcterms:modified>
</cp:coreProperties>
</file>